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faeirm-my.sharepoint.com/personal/adela_sandu_maeie_md/Documents/Documente/MAEIE-DOSARE/MAEIE/Adela_Sandu_16_09_2020/2022_toate/19_deplasari_2022/"/>
    </mc:Choice>
  </mc:AlternateContent>
  <xr:revisionPtr revIDLastSave="73" documentId="13_ncr:1_{7774B8B2-70EF-4A7A-96DE-063AF1471DF5}" xr6:coauthVersionLast="47" xr6:coauthVersionMax="47" xr10:uidLastSave="{B10886ED-0B44-4CC9-AC0F-C0D5B7CAD366}"/>
  <bookViews>
    <workbookView xWindow="-120" yWindow="-120" windowWidth="29040" windowHeight="15840" xr2:uid="{00000000-000D-0000-FFFF-FFFF00000000}"/>
  </bookViews>
  <sheets>
    <sheet name="2022" sheetId="2" r:id="rId1"/>
  </sheets>
  <definedNames>
    <definedName name="_xlnm.Print_Area" localSheetId="0">'2022'!$A$1:$E$307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2" i="2" l="1"/>
  <c r="D302" i="2"/>
  <c r="D298" i="2"/>
  <c r="D282" i="2"/>
  <c r="D274" i="2"/>
  <c r="D267" i="2"/>
  <c r="D263" i="2"/>
  <c r="D256" i="2"/>
  <c r="D234" i="2"/>
  <c r="D226" i="2"/>
  <c r="D222" i="2"/>
  <c r="D212" i="2"/>
  <c r="D198" i="2"/>
  <c r="D193" i="2"/>
  <c r="D238" i="2"/>
  <c r="D129" i="2"/>
  <c r="D181" i="2"/>
  <c r="D286" i="2"/>
  <c r="D271" i="2"/>
  <c r="D260" i="2"/>
  <c r="D248" i="2"/>
  <c r="D217" i="2"/>
  <c r="D189" i="2"/>
  <c r="D185" i="2"/>
  <c r="D173" i="2"/>
  <c r="D169" i="2"/>
  <c r="D165" i="2"/>
  <c r="D161" i="2"/>
  <c r="D153" i="2"/>
  <c r="D149" i="2"/>
  <c r="D145" i="2"/>
  <c r="D141" i="2"/>
  <c r="D133" i="2"/>
  <c r="D125" i="2"/>
  <c r="D121" i="2"/>
  <c r="D117" i="2"/>
  <c r="D111" i="2"/>
  <c r="D114" i="2"/>
  <c r="D106" i="2"/>
  <c r="D102" i="2"/>
  <c r="D97" i="2"/>
  <c r="D89" i="2"/>
  <c r="D85" i="2"/>
  <c r="D81" i="2"/>
  <c r="D45" i="2"/>
  <c r="D41" i="2"/>
  <c r="D33" i="2"/>
  <c r="D30" i="2"/>
  <c r="D23" i="2"/>
  <c r="D20" i="2"/>
  <c r="D15" i="2"/>
  <c r="D10" i="2"/>
  <c r="D73" i="2"/>
  <c r="D65" i="2"/>
  <c r="D77" i="2"/>
  <c r="D60" i="2"/>
  <c r="D57" i="2"/>
  <c r="D54" i="2"/>
  <c r="D69" i="2"/>
</calcChain>
</file>

<file path=xl/sharedStrings.xml><?xml version="1.0" encoding="utf-8"?>
<sst xmlns="http://schemas.openxmlformats.org/spreadsheetml/2006/main" count="378" uniqueCount="292">
  <si>
    <t>Nr.</t>
  </si>
  <si>
    <t xml:space="preserve">Costul deplasării </t>
  </si>
  <si>
    <t xml:space="preserve">bugetul autorității/instituției </t>
  </si>
  <si>
    <t xml:space="preserve">finanțate externă </t>
  </si>
  <si>
    <t xml:space="preserve">lei </t>
  </si>
  <si>
    <t xml:space="preserve">Informația </t>
  </si>
  <si>
    <r>
      <rPr>
        <b/>
        <sz val="12"/>
        <color theme="1"/>
        <rFont val="Times New Roman"/>
        <family val="1"/>
      </rPr>
      <t>Informații despre deplasare</t>
    </r>
    <r>
      <rPr>
        <sz val="12"/>
        <color theme="1"/>
        <rFont val="Times New Roman"/>
        <family val="1"/>
      </rPr>
      <t xml:space="preserve"> </t>
    </r>
  </si>
  <si>
    <t>(scopul, țara/orasul, perioada )</t>
  </si>
  <si>
    <r>
      <rPr>
        <b/>
        <sz val="12"/>
        <color theme="1"/>
        <rFont val="Times New Roman"/>
        <family val="1"/>
      </rPr>
      <t>Actul de delegare în deplasare</t>
    </r>
    <r>
      <rPr>
        <sz val="12"/>
        <color theme="1"/>
        <rFont val="Times New Roman"/>
        <family val="1"/>
      </rPr>
      <t xml:space="preserve"> </t>
    </r>
  </si>
  <si>
    <t>(nr. dipoziției/ordinului, cu atașarea persoanelor delegate)</t>
  </si>
  <si>
    <t xml:space="preserve">Saranciuc Vladimir </t>
  </si>
  <si>
    <t xml:space="preserve">Vodă Daniel </t>
  </si>
  <si>
    <t xml:space="preserve">Popov Andrei </t>
  </si>
  <si>
    <t xml:space="preserve">Popescu Nicolae </t>
  </si>
  <si>
    <t xml:space="preserve">Taban Ana </t>
  </si>
  <si>
    <t xml:space="preserve">privind deplasările de serviciu efectuate în străinătate de către personalul MAE IE </t>
  </si>
  <si>
    <t xml:space="preserve">Hohlov Irina </t>
  </si>
  <si>
    <t xml:space="preserve">Rusu Vitalie </t>
  </si>
  <si>
    <t xml:space="preserve">Bolbocean Ruslan </t>
  </si>
  <si>
    <t xml:space="preserve">Lăpușneanu Victor </t>
  </si>
  <si>
    <t xml:space="preserve">Simionov Alexandru </t>
  </si>
  <si>
    <t xml:space="preserve">Moraru Gabriela </t>
  </si>
  <si>
    <t>Iațco Veaceslav</t>
  </si>
  <si>
    <t>Ordin nr. 04-d-04 din 11.01.2022</t>
  </si>
  <si>
    <t xml:space="preserve">Rusu Eugeniu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</si>
  <si>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</si>
  <si>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</si>
  <si>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</si>
  <si>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</si>
  <si>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</si>
  <si>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</si>
  <si>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</si>
  <si>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</si>
  <si>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</si>
  <si>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</si>
  <si>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</si>
  <si>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</si>
  <si>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Delegarea la Moscova (Federația Rusă), perioada 18-21 ianuarie 2022, în vederea continuării dialogului pe subiectele actuale de pe agenda relațiilor moldo - ruse </t>
  </si>
  <si>
    <r>
      <t>Delegarea la Bruxelles (Regatul Belgiei), perioada 23 - 25 ianuarie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în vederea efectuării unei vizite la Cartierul General NATO și instituțiie UE</t>
    </r>
  </si>
  <si>
    <t>Ordin nr. 08 -d- 08 din 17.01.2022</t>
  </si>
  <si>
    <t>Ordin nr. 02 -d- 02 din 03.01.2022</t>
  </si>
  <si>
    <t>Ordin nr. 13 -d- 13 din 27.01.2022</t>
  </si>
  <si>
    <t xml:space="preserve">Delegarea la Budapesta (Ungaria), perioada 03-04 februarie 2022, în vederea efectuării unei vizite în scopul impulsionării relațiilor bilaterale </t>
  </si>
  <si>
    <t>Ordin nr. 07 -d- 07 din 13.01.2022</t>
  </si>
  <si>
    <t xml:space="preserve">Delegarea la Viena (Republcia Austria), perioada 06-10 februarie 2022, în vederea desfășurării consultărilor pe platforma OSCE </t>
  </si>
  <si>
    <t>Ordin nr. 15 -d- 15 din 31.01.2022</t>
  </si>
  <si>
    <t xml:space="preserve">Delegarea la Baku (Republica Azerbaidjan),  perioada 08-10 februarie 2022, în vederea efectuării unei vizite oficiale  </t>
  </si>
  <si>
    <t>Ordin nr. 16 -d- 16 din 02.02.2022</t>
  </si>
  <si>
    <t>Delegarea la Tirana (Republica Albania), perioada 15-17 februarie 2022, în vederea conducerii consultărilor politice interministeriale moldo-albaneze</t>
  </si>
  <si>
    <t>Ordin nr. 20 -d- 20 din 03.02.2022</t>
  </si>
  <si>
    <t xml:space="preserve">Rusu Alexandrina </t>
  </si>
  <si>
    <t xml:space="preserve">Delegarea la Cairo (Egipt), perioada 20-23 februarie  2022, în vederea participării la prima rundă de consultări politice interministeriale moldo - egiptene </t>
  </si>
  <si>
    <t>Ordin nr. 22 -d- 22 din 04.02.2022</t>
  </si>
  <si>
    <t xml:space="preserve">Delegarea la Kiev (Ucraina), perioada 22-24 februarie 2022, în vederea participării la reuniunea Comitetului Coordonatorilor Naționali la nivel de Secretari de Stat </t>
  </si>
  <si>
    <t>Ordin nr. 25 -d- 25 din 16.02.2022</t>
  </si>
  <si>
    <t xml:space="preserve">Țurcan Lia </t>
  </si>
  <si>
    <t xml:space="preserve">Delegarea la Trieste (Republica Italiană), perioada 22 - 24  februarie 2022, în vederea participării la prima reuniune a Comitetului Coordonatorilor Naționali și experților din statele membre ICE </t>
  </si>
  <si>
    <t>Ordin nr. 26 -d- 26 din 16.02.2022</t>
  </si>
  <si>
    <t xml:space="preserve">Delegarea la Varșovia (Republica Polonă), perioada 06-09 februarie 2022, în vederea participării la Conferința privind Combaterea anti-Semitismului în regiunea OSCE </t>
  </si>
  <si>
    <t>Ordin nr. 19 -d- 19 din 03.02.2022</t>
  </si>
  <si>
    <r>
      <t>Delegarea la Bruxelles (Regatul Belgiei), perioada 21 - 23 martie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la reuniunea Consiliului Afacerilor Externe al UE și reuninea Comisiei pentru Afaceri Externe a Parlamentului European </t>
    </r>
  </si>
  <si>
    <t>Ordin nr. 41 -d- 41 din 15.03.2022</t>
  </si>
  <si>
    <t>Delegarea la Viena (Republcia Austria), perioada 13-16 februarie 2022, în vederea participării la prima sesiune preoaratorie a celei de-a 30-a reuniuni a Forumului pentru Economie și Mediu al OSCE</t>
  </si>
  <si>
    <t>Cuceaidze Maia</t>
  </si>
  <si>
    <t>Ordin nr. 21 -d- 21 din 04.02.2022</t>
  </si>
  <si>
    <t>Ordin nr. 10 -d- 10 din 25.01.2022</t>
  </si>
  <si>
    <t xml:space="preserve">Delegarea Geneva (Elveția), perioada 27-29 ianuarie 2022, în vederea participării la cea de-a 40-a sesiune a Grupului de lucru al Evaluării Periodice Universale ONU </t>
  </si>
  <si>
    <t>Ordin nr. 06 -d- 06 din 13.01.2022</t>
  </si>
  <si>
    <t xml:space="preserve">Cheltuielile de transport, cazare și diurnă,  suportate de către organizatori </t>
  </si>
  <si>
    <t xml:space="preserve">Delegarea la Kiev (Ucraina), perioada 30- 31 ianuarie 2022, în vederea continuării dialogului cu partea ucraineană pe subiectele de pe agenda bilaterala </t>
  </si>
  <si>
    <t xml:space="preserve">Delegarea la Cairo (Egipt), perioada 06-17 februarie 2022, în vederea participării la programul de instruire Dezvoltarea competențelor diplomatice </t>
  </si>
  <si>
    <t>Ordin nr. 17 -d- 17 din 02.02.2022</t>
  </si>
  <si>
    <t xml:space="preserve">Vatamaniuc Anna </t>
  </si>
  <si>
    <t xml:space="preserve">Goreainov Victoria </t>
  </si>
  <si>
    <t>13.</t>
  </si>
  <si>
    <t>14.</t>
  </si>
  <si>
    <t>Ordin nr. 44 -d- 44 din 17.03.2022</t>
  </si>
  <si>
    <r>
      <t>Delegarea la Salonic (Republica Elenă), perioada 20 - 25 martie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în vederea participării Atelierul de lucru pentru tinerii diplomați din statele membre OCEMN</t>
    </r>
  </si>
  <si>
    <t xml:space="preserve">Ceban Cristina </t>
  </si>
  <si>
    <t>Ordin nr. 43 -d- 43 din 16.03.2022</t>
  </si>
  <si>
    <t xml:space="preserve">Mereacre Victoria </t>
  </si>
  <si>
    <r>
      <t>Delegarea la Roma (Republica Italiană), perioada 17 - 19 martie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la prima reuniune a Grupului de lucru privind orientarea sexuală și identigtatea de gen al Consiliului Europei </t>
    </r>
  </si>
  <si>
    <t>Ordin nr. 36 -d- 36 din 10.03.2022</t>
  </si>
  <si>
    <t xml:space="preserve">Ursu Andrei </t>
  </si>
  <si>
    <t>15.</t>
  </si>
  <si>
    <t>16.</t>
  </si>
  <si>
    <t>17.</t>
  </si>
  <si>
    <t>18.</t>
  </si>
  <si>
    <t>19.</t>
  </si>
  <si>
    <t>Ordin nr. 60 -d- 60 din 07.04.2022</t>
  </si>
  <si>
    <t>Ordin nr. 66 -d- 66 din 11.04.2022</t>
  </si>
  <si>
    <t xml:space="preserve">Roșca Olga </t>
  </si>
  <si>
    <t>20.</t>
  </si>
  <si>
    <t>Ordin nr. 61 -d- 61 din 07.04.2022</t>
  </si>
  <si>
    <t xml:space="preserve">Manoli Mihaela </t>
  </si>
  <si>
    <t xml:space="preserve">Delegarea la Berlin (Germania), perioada 25 - 27 aprilie 2022, în vederea participării la consultările politice interministeriale moldo - germane </t>
  </si>
  <si>
    <r>
      <t>Delegarea la Washington (SUA), perioada 02- 16 aprilie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la programul organizat de Departamentul de Stat al SUA </t>
    </r>
  </si>
  <si>
    <t>Ordin nr. 48 -d- 48 din 23.03.2022</t>
  </si>
  <si>
    <t xml:space="preserve">Arghir Maxim </t>
  </si>
  <si>
    <t>Ordin nr. 51 -d- 51 din 30.03.2022</t>
  </si>
  <si>
    <t>21.</t>
  </si>
  <si>
    <r>
      <t>Delegarea la Strasbourg (Franța), perioada 04- 08 aprilie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la cea de-a V-a reuniune a Grupului de redactare vizavi de procesarea și soluționarea eficientă a cazurilor privind litigiile dintre state </t>
    </r>
  </si>
  <si>
    <t>Ordin nr. 54 -d- 54 din 31.03.2022</t>
  </si>
  <si>
    <r>
      <t>Delegarea la Luxembourg, perioada 11 aprilie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la evenimentul de transmitere a chestionarului Comisiei Europene cu privire la cererea de aderare a RM la UE </t>
    </r>
  </si>
  <si>
    <t>Ordin nr. 62 -d- 62 din 08.04.2022</t>
  </si>
  <si>
    <t>22.</t>
  </si>
  <si>
    <t>23.</t>
  </si>
  <si>
    <t>24.</t>
  </si>
  <si>
    <t>25.</t>
  </si>
  <si>
    <t>Ordin nr. 65 -d- 65 din 11.04.2022</t>
  </si>
  <si>
    <t xml:space="preserve">Guțan Liliana </t>
  </si>
  <si>
    <t xml:space="preserve">Delegarea la Bruxelles (Regatul Belgiei), perioada 27-29 ianuarie 2022, în vederea participării la consultările bilaterale între ministerele de externe </t>
  </si>
  <si>
    <t xml:space="preserve">Delegarea la New York (SUA), perioada 21 aprilie - 04 mai 2022, în vederea participării la cea de-a 55-a sesiune a Comisiei ONU privind populația și dezvoltarea </t>
  </si>
  <si>
    <t xml:space="preserve">Delegarea la Trieste (Italia), perioada 09-12 mai 2022, în vederea participarii la reuniunea Coordonatorilor Nationali ddin statele membre ale Initiativei Central Europene </t>
  </si>
  <si>
    <t>Ordin nr. 75 -d- 75 din 04.05.2022</t>
  </si>
  <si>
    <t xml:space="preserve">Delegarea la Kiev (Ucraina), perioada 11 mai 2022, în calitate de membru al delegatiei Republicii Moldova, condusa de dl Dorin Recean </t>
  </si>
  <si>
    <t>Ordin nr. 81 -d- 81 din 10.05.2022</t>
  </si>
  <si>
    <t>Delegarea la Weissenhaus (Germania), perioada 12-14 mai 2022, în vederea participării la reuniunea Ministrilor Afacerilor Externe G7</t>
  </si>
  <si>
    <t>Ordin nr. 76 -d- 76 din 04.05.2022</t>
  </si>
  <si>
    <t xml:space="preserve">Delegarea la Atena (Grecia), perioada 15-17 mai 2022, în vederea participării la ce-a de-a II-a reuniune a Directorilor Generali pentru UE. </t>
  </si>
  <si>
    <t>Ordin nr. 77 -d- 77 din 04.05.2022</t>
  </si>
  <si>
    <t xml:space="preserve">Cheltuielile de transport și cazare,  suportate de către organizatori </t>
  </si>
  <si>
    <t xml:space="preserve">Lungu Anton </t>
  </si>
  <si>
    <t xml:space="preserve">Delegarea la Berlin (Germania), perioada 15-18 mai 2022, în vederea participării la programul de studiu al expertilor in domeniul comunicarii din statele Europei de Sud -Est </t>
  </si>
  <si>
    <t>Ordin nr. 78 -d- 78 din 05.05.2022</t>
  </si>
  <si>
    <t xml:space="preserve">Voda Daniel </t>
  </si>
  <si>
    <t xml:space="preserve">Delegarea la Bruxelles (Belgia), perioada 18-20 mai 2022, în vederea participării la programul de studiu al expertilor in domeniul comunicarii din statele Europei de Sud -Est </t>
  </si>
  <si>
    <t xml:space="preserve">Delegarea la Tirana (Albania), perioada 16-19 mai 2022, în vederea participării la atelierul cotroalelor eficiente ale exporturilor de arme </t>
  </si>
  <si>
    <t>Ordin nr. 84 -d- 84 din 11.05.2022</t>
  </si>
  <si>
    <t xml:space="preserve">Chiveri Radu </t>
  </si>
  <si>
    <t>Delegarea la Paris (Franta), perioada 18-19 mai 2022, în calitate  de membru a delegatiei oficiale la vizita dnei Maia Sandu</t>
  </si>
  <si>
    <t>Ordin nr. 92 -d-92 din 17.05.2022</t>
  </si>
  <si>
    <t xml:space="preserve">Delegarea la Torino (Italia), perioada 19-21 mai 2022, în vederea participării la Sesiunea Ministeriala a Comitetului de Ministri al Consiliului Europei </t>
  </si>
  <si>
    <t>Ordin nr. 85 -d- 85 din 11.05.2022</t>
  </si>
  <si>
    <t xml:space="preserve">Lapusneanu Victor </t>
  </si>
  <si>
    <t xml:space="preserve">Delegarea la Atena (Grecia), perioada 19-21 mai 2022, în vederea participării la consultarile politice interministeriale moldo - elene </t>
  </si>
  <si>
    <t>Ordin nr. 74 -d- 74 din 03.05.2022</t>
  </si>
  <si>
    <t xml:space="preserve">Burian Cristina </t>
  </si>
  <si>
    <t xml:space="preserve">Delegarea la Tartu (Estonia), perioada 20-21 mai 2022, în vederea participării la cea de-a III-a Conferinta a PaE dediccte democratiei si guvernarii electronice </t>
  </si>
  <si>
    <t>Ordin nr. 86 -d- 86 din 12.05.2022</t>
  </si>
  <si>
    <t>Delegarea în or. Lodz  (Republica Polonă), perioada 22-25 mai 2022, în vederea participarii la cea-a de -a 30-a reuniune a Forumului pentru Economie si Mediu al OSCE</t>
  </si>
  <si>
    <t>Ordin nr. 89 -d- 89 din 16.05.2022</t>
  </si>
  <si>
    <t>Delegarea la Davos (Confederatia Elvetiana), perioada 23-25 mai 2022, în calitate  de membru a delegatiei oficiale la vizita dnei Natalia Gavrilita</t>
  </si>
  <si>
    <t>Ordin nr. 94 -d- 94 din 19.05.2022</t>
  </si>
  <si>
    <t xml:space="preserve">Delegarea la Praga (Cehia), perioada 25-27 mai 2022, în vederea efectuarii unei vizite in contextul aniversarii a 30 ani de la stabilirea relatiilor moldo - cehe si impulsionarii relatiilor bilaterale </t>
  </si>
  <si>
    <t>Ordin nr. 93 -d- 93 din 18.05.2022</t>
  </si>
  <si>
    <t xml:space="preserve">Leuca Stela </t>
  </si>
  <si>
    <t xml:space="preserve">Delegarea la Bucuresti (Romania),  perioada 25-28 mai 2022, în vederea participarii la vizita de studiu in cadrul Ministerului Afacerilor Externe al Romaniei </t>
  </si>
  <si>
    <t>Ordin nr. 87 -d- 87 din 13.05.2022</t>
  </si>
  <si>
    <t xml:space="preserve">Stratila Sergiu </t>
  </si>
  <si>
    <t xml:space="preserve">Stati Dan </t>
  </si>
  <si>
    <t>Ordin nr. 96 -d- 96 din 20.05.2022</t>
  </si>
  <si>
    <t xml:space="preserve">Bolboceanu Dorin </t>
  </si>
  <si>
    <t xml:space="preserve">Delegarea la Timisoara (Romania),  perioada 29 mai - 04 iunie 2022, în vederea participarii la cursul de instruire cu genericul Aptitudini diplomatice in contextul PSAC </t>
  </si>
  <si>
    <t>Ordin nr. 90 -d- 90 din 17.05.2022</t>
  </si>
  <si>
    <t xml:space="preserve">Tibuleac Daniela </t>
  </si>
  <si>
    <t>Ordin nr. 91 -d- 91 din 17.05.2022</t>
  </si>
  <si>
    <t xml:space="preserve">Cuc Vladimir </t>
  </si>
  <si>
    <t xml:space="preserve">Filip Eugen </t>
  </si>
  <si>
    <t>Delegarea la Stockholm (Suedia),  perioada 31 mai - 04 iunie 2022, în vederea participarii la cea de-a 55-a sesiune a Comisiei ONU privind populatia si dezvoltarea</t>
  </si>
  <si>
    <t>Ordin nr. 97 -d- 97 din 25.05.2022</t>
  </si>
  <si>
    <r>
      <t>în perioada</t>
    </r>
    <r>
      <rPr>
        <sz val="13"/>
        <rFont val="Times New Roman"/>
        <family val="1"/>
      </rPr>
      <t xml:space="preserve"> </t>
    </r>
    <r>
      <rPr>
        <b/>
        <sz val="13"/>
        <rFont val="Times New Roman"/>
        <family val="1"/>
      </rPr>
      <t>ianuarie - iulie 2022</t>
    </r>
  </si>
  <si>
    <t>Ordin nr. 110-d-110 din 06.06.2022</t>
  </si>
  <si>
    <t>Ordin nr. 138 -d- 138 din 24.06.2022</t>
  </si>
  <si>
    <t>Ordin nr. 115 -d- 115 din 09.06.2022</t>
  </si>
  <si>
    <t>Maia Cuceaidze</t>
  </si>
  <si>
    <t>Ordin nr. 127 -d- 127 din 16.06.2022</t>
  </si>
  <si>
    <t>Sturza Anastasia</t>
  </si>
  <si>
    <t>Ordin nr. 118 -d- 118 din 13.06.2022</t>
  </si>
  <si>
    <t>Ordin nr. 142 -d- 142 din 04.07.2022</t>
  </si>
  <si>
    <t>Odainic Sergiu</t>
  </si>
  <si>
    <t>Ordin nr. 152 -d- 152 din 13.07.2022</t>
  </si>
  <si>
    <t>Strătilă Sergiu</t>
  </si>
  <si>
    <r>
      <t>Delegarea la Berlin (Germania), perioada 04- 06 aprilie 2022,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în vederea participării în calitate de membru al delegației conduse de către Prim - ministrul Republicii Moldova, Natalia Gavriliță </t>
    </r>
  </si>
  <si>
    <t xml:space="preserve">Delegarea la Washington (SUA), perioada 17 - 20 aprilie 2022, în vederea participării la reuniunea plenară a Dialogului Strategic Republica Moldova - SUA </t>
  </si>
  <si>
    <t xml:space="preserve">Dobîndă Veaceslav 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</si>
  <si>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</si>
  <si>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</si>
  <si>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</si>
  <si>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</si>
  <si>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</si>
  <si>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</si>
  <si>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</si>
  <si>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</si>
  <si>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</si>
  <si>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</si>
  <si>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</si>
  <si>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</si>
  <si>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</si>
  <si>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</si>
  <si>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</si>
  <si>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</si>
  <si>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</si>
  <si>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</si>
  <si>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</si>
  <si>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</si>
  <si>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</si>
  <si>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</si>
  <si>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</si>
  <si>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</si>
  <si>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52.</t>
  </si>
  <si>
    <t xml:space="preserve">Delegarea la Bruxelles (Belgia), perioada 15-20 mai 2022, în vederea participării la cea de-a 18-a reuniune a punctelor nationale de contact ale ICE </t>
  </si>
  <si>
    <t>Ordin nr. 83 -d- 83 din 10.05.2022</t>
  </si>
  <si>
    <r>
      <t xml:space="preserve">Delegarea la Paris (Franta),  perioada 07 - 10 iunie 2022, în vederea participarii la atelierul </t>
    </r>
    <r>
      <rPr>
        <i/>
        <sz val="12"/>
        <rFont val="Times New Roman"/>
        <family val="1"/>
      </rPr>
      <t>The EU dual -use export controls - An averview of recent developments</t>
    </r>
  </si>
  <si>
    <t>Ordin nr. 98 -d- 98 din 25.05.2022</t>
  </si>
  <si>
    <t>Ordin nr. 105 -d- 105 din 02.06.2022</t>
  </si>
  <si>
    <t xml:space="preserve">Triboi Tatiana </t>
  </si>
  <si>
    <t>Ordin nr. 102 -d- 102 din 01.06.2022</t>
  </si>
  <si>
    <t>Ordin nr. 100-d-100 din 30.05. 2022</t>
  </si>
  <si>
    <t xml:space="preserve">Gindea Tatiana </t>
  </si>
  <si>
    <t>Ordin nr. 95 -d- 95 din 19.05.2022</t>
  </si>
  <si>
    <t xml:space="preserve">Delegarea la Sofia (Bulgaria), perioada 19 - 26 iunie 2022, în vederea participării la cea de-a XI - a editie a Semianrului privind Diplomatia Energetica si Climatica </t>
  </si>
  <si>
    <t>Ordin nr. 131-d-131 a din 17.06. 2022</t>
  </si>
  <si>
    <t>Ordin nr. 125-d-125 din 16.06. 2022</t>
  </si>
  <si>
    <t xml:space="preserve">Iatco veaceslav </t>
  </si>
  <si>
    <t>Ordin nr. 105-d-105 din 02.06. 2022</t>
  </si>
  <si>
    <t>Delegarea la Skopje (Macedonia de Nord), perioada 06  - 08 iulie 2022, în vederea participarii la cea de-a XV- a reuniune regionalaa Comisiilor privind armele de calibru mic si armament usor</t>
  </si>
  <si>
    <t>Ordin nr. 128 -d- 128 din 16.06.2022</t>
  </si>
  <si>
    <t xml:space="preserve">Drucec Irina </t>
  </si>
  <si>
    <t xml:space="preserve">Delegarea la Torino (Italia), perioada 11  - 14 iulie 2022, în vederea participarii la atelierul de lucru regional a proiectului CONTACT -Black Sea </t>
  </si>
  <si>
    <t xml:space="preserve">Delegarea la Budapesta (Ungaria),  perioada 29 mai - 01 iunie 2022, în vederea participarii la cursurile organizate de catre Ministerul Afacerilor Externe si comertului Exterior al Ungariei </t>
  </si>
  <si>
    <t xml:space="preserve">Delegarea la Bruxelles (Belgia),  perioada 30 mai - 01 iulie 2022, în vederea efectuarii unei vizite de lucru la instutitiile europene axata pe problematica amenintarilor hibride </t>
  </si>
  <si>
    <t xml:space="preserve">Delegarea la Bucuresti (Romania),  perioada 06-09 iunie 2022, în vederea participarii la consultarile pe aspecte ce tin de procesul de reglementare transnistreana </t>
  </si>
  <si>
    <t>Ordin nr. 101 -d- 101 din 31.05.2022</t>
  </si>
  <si>
    <t xml:space="preserve">Delegarea la Salonic (Grecia),  perioada 08 - 11 iunie 2022, în vederea participarii la Summit-ul Sefilor de Stat si de Guvern, reuniunea Ministrilor Afacerilor Externe SEECP, reuniunea directorilor politicilor si Boardului Consiliului de Cooperare Regionala </t>
  </si>
  <si>
    <t>Delegarea la Bruxelles (Belgia),  perioada 07-08 iunie 2022, în vederea efectuarii unei vizite de lucru pentru promovarea cererii de aderare a RM a UE</t>
  </si>
  <si>
    <t xml:space="preserve">Delegarea la Tokyo (Japonia),  perioada 05 - 10 iunie 2022, în vederea participarii la consultarile politice interminiteriale moldo - nipone </t>
  </si>
  <si>
    <t xml:space="preserve">Delegarea la Bruxelles (Belgia),  perioada 19-22 iunie 2022, în vederea participarii la reuniunea Comitetului pentru Parteneriate si Securitate prin Cooperare al NATO in formatul 30 aliati + Republica Moldova </t>
  </si>
  <si>
    <t xml:space="preserve">Delegarea la Bruxelles (Belgia),  perioada 16-18 iunie 2022, în vederea participarii la reuniunea Comitetului de Asociere RM -UE </t>
  </si>
  <si>
    <t xml:space="preserve">Delegarea la Stockholm (Suedia), perioada 20 - 24 iunie 2022, în vederea participării la sesiunea plenara a Aliantei Interntionale pentru Memoria Holocaustului </t>
  </si>
  <si>
    <t xml:space="preserve">Delegarea la Viena (Austria), perioada 27 - 30 iunie 2022, în vederea participării  la vederea participarii la Conferinta Anualp de Evaluare in domenul Securitatii </t>
  </si>
  <si>
    <t xml:space="preserve">Delegarea la Zagreb (Croatia), perioada 28 iunie - 01 iulie 2022, în vederea participării  la consultarile politice interministeriale moldo - croate </t>
  </si>
  <si>
    <t>Ordin nr. 113 -d- 113 din 08.06.2022</t>
  </si>
  <si>
    <t xml:space="preserve">Delegarea la Geneva (Confederatia Elvetiana), perioada 11  - 14 iulie 2022, în vederea participarii la Simpozionul NATO privind dezvoltarea parteneriatelor </t>
  </si>
  <si>
    <t>Ordin nr. 116 -d- 116 din 09.06.2022</t>
  </si>
  <si>
    <t xml:space="preserve">Iatco Veaceslav </t>
  </si>
  <si>
    <t xml:space="preserve">Delegarea la Bruxelles (Regatul Belgiei), perioada 18  - 20 iulie 2022, în componenta delegatiei oficiale conduse de catre Oleg Serebrian </t>
  </si>
  <si>
    <t>Ordin nr. 151 -d- 151 din 13.07.2022</t>
  </si>
  <si>
    <t>Cuc Vladimir</t>
  </si>
  <si>
    <t>Ordin nr. 137 -d- 137 din 23.06.2022</t>
  </si>
  <si>
    <t xml:space="preserve">Odainic Sergiu </t>
  </si>
  <si>
    <t xml:space="preserve">Ionesii Inga </t>
  </si>
  <si>
    <t xml:space="preserve">Delegarea la Brasov (Romania), perioada 24 iunie - 02 iulie 2022, în vederea participării  la cea de-a XXVII - a editie a programului Cursurile Internationale Nicolaie Titulescu pentru tinerii diplomati </t>
  </si>
  <si>
    <t>Ordin nr. 117 -d- 117 din 10.06.2022</t>
  </si>
  <si>
    <t xml:space="preserve">Chirica Carolina </t>
  </si>
  <si>
    <t xml:space="preserve">Sirbu Ilinca </t>
  </si>
  <si>
    <t xml:space="preserve">Cantea Ion </t>
  </si>
  <si>
    <t xml:space="preserve">Delegarea la Vilnius (Lituania), perioada 07  - 09 iulie 2022, în vederea participarii la panelul de inel inalt Frontiline Democracies </t>
  </si>
  <si>
    <t>Ordin nr. 129 -d- 129 din 17.06.2022</t>
  </si>
  <si>
    <t xml:space="preserve">50. </t>
  </si>
  <si>
    <t xml:space="preserve">51. </t>
  </si>
  <si>
    <t>53.</t>
  </si>
  <si>
    <t>54.</t>
  </si>
  <si>
    <t>55.</t>
  </si>
  <si>
    <t>56.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</si>
  <si>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</si>
  <si>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</si>
  <si>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</si>
  <si>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</si>
  <si>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</si>
  <si>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</si>
  <si>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</si>
  <si>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</si>
  <si>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</si>
  <si>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</si>
  <si>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</si>
  <si>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</si>
  <si>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</si>
  <si>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Cheltuielile de transport si  cazare,  suportate de către organizatori </t>
  </si>
  <si>
    <t xml:space="preserve">Cheltuielile de transport,  cazare și diurnă,  suportate de către organizatori </t>
  </si>
  <si>
    <t xml:space="preserve">Cheltuielile de transport si cazare,  suportate de către organizatori </t>
  </si>
  <si>
    <t xml:space="preserve">Cheltuielile de cazare,  suportate de către organizatori </t>
  </si>
  <si>
    <t xml:space="preserve">Cheltuielile de transport  suportate de către organizatori </t>
  </si>
  <si>
    <t xml:space="preserve">Cheltuielile de, cazare și diurnă,  suportate de către organizatori </t>
  </si>
  <si>
    <t>57.</t>
  </si>
  <si>
    <t xml:space="preserve">58. </t>
  </si>
  <si>
    <t>72.</t>
  </si>
  <si>
    <t xml:space="preserve">Delegarea la punctul de control vama Siret /Porubne perioada 21 iunie 2022, în vederea participării la intilnirea trilaterala la nivel inalt intre reprezentatntii Ucrainei, Republicii Moldova si Romania </t>
  </si>
  <si>
    <t>Ordin nr. 132 -d- 132 din 20.06.2022</t>
  </si>
  <si>
    <t xml:space="preserve">Delegarea la Viena (Austria),  perioada 29 mai - 11 iunie 2022, în vederea participarii la cea de-a II-a sesiune a Comitetului ad-hoc ONU pentru elaborarea conventiei internationale privind combaterea utilizarii tehnologiilor informatiei si comunicatiilor in scopuri criminale </t>
  </si>
  <si>
    <t>Delegarea la Kiev (Ucraina), perioada 27 - 28 iunie 2022, în vederea participării în calitate de membru al delegației RM, la vizita în Ucraina a Președinelui RM, dna Maia Sandu</t>
  </si>
  <si>
    <t xml:space="preserve">Delegarea la Bruxelles (Belgia), perioada 27 - 29 iunie 2022, în vederea participării la GMP Brussels Forum </t>
  </si>
  <si>
    <t>Ordin nr. 139 -d- 139 din 24.06.2022</t>
  </si>
  <si>
    <t xml:space="preserve">Cheltuielile de transport, diurnă, cazare,  suportate de către organizatori </t>
  </si>
  <si>
    <t>73.</t>
  </si>
  <si>
    <t xml:space="preserve">Delegarea la Paris (Franța), perioada 08 - 12 iunie 2022, în vederea efectuării vizitei de lucru, în scopul impulsionării dialogului politic și relațiilor de cooperare pentru dezvoltare ăntre RM și Franța </t>
  </si>
  <si>
    <t>Delegarea la Berlin (Germania), perioada 28 - 30 iunie 2022, în vederea participării la prima reuniune a rețelei tinerilor diplomați UE-PaE</t>
  </si>
  <si>
    <t xml:space="preserve">Delegarea la Paris (Franta), perioada 28 - 30 iunie 2022, în scopul examinarii ofertelor cu privire la identificarea imobilului destinat Ambasadei Republicii Moldova in republica Franceza </t>
  </si>
  <si>
    <t>Delegarea la Tbilisi (Georgia), perioada 03 - 07 iulie 2022, în vederea participării la prima rundă de consultări pe dimensiunea diplomației cibernetice între UE și cele trei state asociate - Georgia, Republica Moldova și Ucraina</t>
  </si>
  <si>
    <t>Delegarea la Valletta (Malta), perioada 05 - 08 iulie 2022, în vederea participării la consultările politice interministeriale moldo-malteze</t>
  </si>
  <si>
    <t>Delegarea la Dubrovnik (Croația), perioada 07 - 10 iulie 2022, în vederea participării la Forumul de la Dubrovnik, cu genericul "A guest for balance in a world disrupted"</t>
  </si>
  <si>
    <t>Delegarea la Tel-Aviv (Israel), perioada 17 - 21 iulie 2022, în vederea efectuării misiunii de audit intern în cadrul Ambasadei RM în Statul 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</si>
</sst>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0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/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/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9" fillId="0" borderId="0" xfId="0" applyFont="1"/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3" xfId="0" applyFont="1" applyBorder="1" applyAlignment="1">
      <alignment horizontal="center"/>
    </xf>
    <xf numFmtId="164" fontId="17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/>
    <xf numFmtId="2" fontId="8" fillId="0" borderId="3" xfId="0" applyNumberFormat="1" applyFont="1" applyBorder="1"/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/>
    <xf numFmtId="0" fontId="10" fillId="0" borderId="3" xfId="0" applyFont="1" applyBorder="1"/>
    <xf numFmtId="0" fontId="10" fillId="0" borderId="2" xfId="0" applyFont="1" applyBorder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5252-2CFC-4D49-B4CF-66B858D5D88A}">
  <dimension ref="A3:L311"/>
  <sheetViews>
    <sheetView tabSelected="1" view="pageBreakPreview" topLeftCell="A282" zoomScaleNormal="100" zoomScaleSheetLayoutView="100" workbookViewId="0">
      <selection activeCell="C308" sqref="C308"/>
    </sheetView>
  </sheetViews>
  <sheetFormatPr defaultRowHeight="15" x14ac:dyDescent="0.25"/>
  <cols>
    <col min="2" max="2" width="46.28515625" customWidth="1"/>
    <col min="3" max="3" width="35.85546875" customWidth="1"/>
    <col min="4" max="4" width="21" customWidth="1"/>
    <col min="5" max="5" width="24.5703125" customWidth="1"/>
    <col min="12" max="13" width="0" hidden="1" customWidth="1"/>
  </cols>
  <sheetData>
    <row r="3" spans="1:5" ht="20.100000000000001" customHeight="1" x14ac:dyDescent="0.25">
      <c r="B3" s="81" t="s">
        <v>5</v>
      </c>
      <c r="C3" s="81"/>
      <c r="D3" s="81"/>
    </row>
    <row r="4" spans="1:5" ht="20.100000000000001" customHeight="1" x14ac:dyDescent="0.25">
      <c r="B4" s="81" t="s">
        <v>15</v>
      </c>
      <c r="C4" s="82"/>
      <c r="D4" s="82"/>
      <c r="E4" s="5"/>
    </row>
    <row r="5" spans="1:5" ht="20.100000000000001" customHeight="1" x14ac:dyDescent="0.25">
      <c r="B5" s="81" t="s">
        <v>161</v>
      </c>
      <c r="C5" s="82"/>
      <c r="D5" s="82"/>
      <c r="E5" s="5"/>
    </row>
    <row r="6" spans="1:5" x14ac:dyDescent="0.25">
      <c r="E6" s="6" t="s">
        <v>4</v>
      </c>
    </row>
    <row r="7" spans="1:5" ht="15.75" x14ac:dyDescent="0.25">
      <c r="A7" s="83" t="s">
        <v>0</v>
      </c>
      <c r="B7" s="7" t="s">
        <v>6</v>
      </c>
      <c r="C7" s="7" t="s">
        <v>8</v>
      </c>
      <c r="D7" s="83" t="s">
        <v>1</v>
      </c>
      <c r="E7" s="83"/>
    </row>
    <row r="8" spans="1:5" ht="31.5" x14ac:dyDescent="0.25">
      <c r="A8" s="83"/>
      <c r="B8" s="3" t="s">
        <v>7</v>
      </c>
      <c r="C8" s="4" t="s">
        <v>9</v>
      </c>
      <c r="D8" s="2" t="s">
        <v>2</v>
      </c>
      <c r="E8" s="8" t="s">
        <v>3</v>
      </c>
    </row>
    <row r="9" spans="1:5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</row>
    <row r="10" spans="1:5" ht="18.95" customHeight="1" x14ac:dyDescent="0.25">
      <c r="A10" s="45" t="s">
        <v>25</v>
      </c>
      <c r="B10" s="85" t="s">
        <v>37</v>
      </c>
      <c r="C10" s="16" t="s">
        <v>23</v>
      </c>
      <c r="D10" s="63">
        <f>9287.6+6708.46+8668.42+6708.46+8668.42+6708.46</f>
        <v>46749.82</v>
      </c>
      <c r="E10" s="84"/>
    </row>
    <row r="11" spans="1:5" ht="18.95" customHeight="1" x14ac:dyDescent="0.25">
      <c r="A11" s="46"/>
      <c r="B11" s="86"/>
      <c r="C11" s="9" t="s">
        <v>18</v>
      </c>
      <c r="D11" s="67"/>
      <c r="E11" s="76"/>
    </row>
    <row r="12" spans="1:5" ht="18.95" customHeight="1" x14ac:dyDescent="0.25">
      <c r="A12" s="46"/>
      <c r="B12" s="86"/>
      <c r="C12" s="13" t="s">
        <v>12</v>
      </c>
      <c r="D12" s="67"/>
      <c r="E12" s="76"/>
    </row>
    <row r="13" spans="1:5" ht="18.95" customHeight="1" x14ac:dyDescent="0.25">
      <c r="A13" s="46"/>
      <c r="B13" s="86"/>
      <c r="C13" s="13" t="s">
        <v>24</v>
      </c>
      <c r="D13" s="67"/>
      <c r="E13" s="76"/>
    </row>
    <row r="14" spans="1:5" ht="18.95" customHeight="1" x14ac:dyDescent="0.25">
      <c r="A14" s="48"/>
      <c r="B14" s="70"/>
      <c r="C14" s="12"/>
      <c r="D14" s="69"/>
      <c r="E14" s="77"/>
    </row>
    <row r="15" spans="1:5" ht="18.95" customHeight="1" x14ac:dyDescent="0.25">
      <c r="A15" s="45" t="s">
        <v>26</v>
      </c>
      <c r="B15" s="85" t="s">
        <v>38</v>
      </c>
      <c r="C15" s="9" t="s">
        <v>39</v>
      </c>
      <c r="D15" s="63">
        <f>7675.43+16010.24+10950.27+18226.65+10950.27+18072.78</f>
        <v>81885.64</v>
      </c>
      <c r="E15" s="84"/>
    </row>
    <row r="16" spans="1:5" ht="18.95" customHeight="1" x14ac:dyDescent="0.25">
      <c r="A16" s="46"/>
      <c r="B16" s="86"/>
      <c r="C16" s="9" t="s">
        <v>65</v>
      </c>
      <c r="D16" s="67"/>
      <c r="E16" s="76"/>
    </row>
    <row r="17" spans="1:5" ht="18.95" customHeight="1" x14ac:dyDescent="0.25">
      <c r="A17" s="46"/>
      <c r="B17" s="86"/>
      <c r="C17" s="13" t="s">
        <v>13</v>
      </c>
      <c r="D17" s="67"/>
      <c r="E17" s="76"/>
    </row>
    <row r="18" spans="1:5" ht="18.95" customHeight="1" x14ac:dyDescent="0.25">
      <c r="A18" s="46"/>
      <c r="B18" s="87"/>
      <c r="C18" s="9" t="s">
        <v>22</v>
      </c>
      <c r="D18" s="68"/>
      <c r="E18" s="76"/>
    </row>
    <row r="19" spans="1:5" ht="18.95" customHeight="1" x14ac:dyDescent="0.25">
      <c r="A19" s="48"/>
      <c r="B19" s="70"/>
      <c r="C19" s="14" t="s">
        <v>11</v>
      </c>
      <c r="D19" s="69"/>
      <c r="E19" s="77"/>
    </row>
    <row r="20" spans="1:5" ht="18.95" customHeight="1" x14ac:dyDescent="0.25">
      <c r="A20" s="45" t="s">
        <v>27</v>
      </c>
      <c r="B20" s="36" t="s">
        <v>111</v>
      </c>
      <c r="C20" s="16" t="s">
        <v>40</v>
      </c>
      <c r="D20" s="63">
        <f>11661.09+6801.44</f>
        <v>18462.53</v>
      </c>
      <c r="E20" s="84"/>
    </row>
    <row r="21" spans="1:5" ht="18.95" customHeight="1" x14ac:dyDescent="0.25">
      <c r="A21" s="46"/>
      <c r="B21" s="37"/>
      <c r="C21" s="9" t="s">
        <v>175</v>
      </c>
      <c r="D21" s="67"/>
      <c r="E21" s="76"/>
    </row>
    <row r="22" spans="1:5" ht="18.95" customHeight="1" x14ac:dyDescent="0.25">
      <c r="A22" s="71"/>
      <c r="B22" s="38"/>
      <c r="C22" s="17"/>
      <c r="D22" s="72"/>
      <c r="E22" s="77"/>
    </row>
    <row r="23" spans="1:5" ht="18.95" customHeight="1" x14ac:dyDescent="0.25">
      <c r="A23" s="46" t="s">
        <v>28</v>
      </c>
      <c r="B23" s="37" t="s">
        <v>69</v>
      </c>
      <c r="C23" s="9" t="s">
        <v>41</v>
      </c>
      <c r="D23" s="67">
        <f>3715.04+7266.79+1444.74+9135.69</f>
        <v>21562.260000000002</v>
      </c>
      <c r="E23" s="42"/>
    </row>
    <row r="24" spans="1:5" ht="18.95" customHeight="1" x14ac:dyDescent="0.25">
      <c r="A24" s="46"/>
      <c r="B24" s="37"/>
      <c r="C24" s="9" t="s">
        <v>18</v>
      </c>
      <c r="D24" s="67"/>
      <c r="E24" s="43"/>
    </row>
    <row r="25" spans="1:5" ht="18.95" customHeight="1" x14ac:dyDescent="0.25">
      <c r="A25" s="46"/>
      <c r="B25" s="37"/>
      <c r="C25" s="9" t="s">
        <v>10</v>
      </c>
      <c r="D25" s="67"/>
      <c r="E25" s="43"/>
    </row>
    <row r="26" spans="1:5" ht="18.95" customHeight="1" x14ac:dyDescent="0.25">
      <c r="A26" s="71"/>
      <c r="B26" s="38"/>
      <c r="C26" s="15"/>
      <c r="D26" s="72"/>
      <c r="E26" s="44"/>
    </row>
    <row r="27" spans="1:5" ht="18.95" customHeight="1" x14ac:dyDescent="0.25">
      <c r="A27" s="45" t="s">
        <v>29</v>
      </c>
      <c r="B27" s="36" t="s">
        <v>66</v>
      </c>
      <c r="C27" s="9" t="s">
        <v>67</v>
      </c>
      <c r="D27" s="63">
        <v>643.44000000000005</v>
      </c>
      <c r="E27" s="42" t="s">
        <v>68</v>
      </c>
    </row>
    <row r="28" spans="1:5" ht="18.95" customHeight="1" x14ac:dyDescent="0.25">
      <c r="A28" s="50"/>
      <c r="B28" s="37"/>
      <c r="C28" s="9" t="s">
        <v>19</v>
      </c>
      <c r="D28" s="67"/>
      <c r="E28" s="43"/>
    </row>
    <row r="29" spans="1:5" ht="34.5" customHeight="1" x14ac:dyDescent="0.25">
      <c r="A29" s="51"/>
      <c r="B29" s="38"/>
      <c r="C29" s="18"/>
      <c r="D29" s="72"/>
      <c r="E29" s="43"/>
    </row>
    <row r="30" spans="1:5" ht="81.75" customHeight="1" x14ac:dyDescent="0.25">
      <c r="A30" s="45" t="s">
        <v>30</v>
      </c>
      <c r="B30" s="36" t="s">
        <v>42</v>
      </c>
      <c r="C30" s="16" t="s">
        <v>43</v>
      </c>
      <c r="D30" s="63">
        <f>2495.11+6757+1596.87+8022</f>
        <v>18870.98</v>
      </c>
      <c r="E30" s="75"/>
    </row>
    <row r="31" spans="1:5" ht="18.95" customHeight="1" x14ac:dyDescent="0.25">
      <c r="A31" s="46"/>
      <c r="B31" s="37"/>
      <c r="C31" s="9" t="s">
        <v>13</v>
      </c>
      <c r="D31" s="67"/>
      <c r="E31" s="73"/>
    </row>
    <row r="32" spans="1:5" ht="18.95" customHeight="1" x14ac:dyDescent="0.25">
      <c r="A32" s="71"/>
      <c r="B32" s="38"/>
      <c r="C32" s="10" t="s">
        <v>14</v>
      </c>
      <c r="D32" s="72"/>
      <c r="E32" s="74"/>
    </row>
    <row r="33" spans="1:5" ht="18.95" customHeight="1" x14ac:dyDescent="0.25">
      <c r="A33" s="45" t="s">
        <v>31</v>
      </c>
      <c r="B33" s="36" t="s">
        <v>44</v>
      </c>
      <c r="C33" s="16" t="s">
        <v>45</v>
      </c>
      <c r="D33" s="63">
        <f>16132.78+7081.57</f>
        <v>23214.35</v>
      </c>
      <c r="E33" s="75"/>
    </row>
    <row r="34" spans="1:5" ht="18.95" customHeight="1" x14ac:dyDescent="0.25">
      <c r="A34" s="46"/>
      <c r="B34" s="37"/>
      <c r="C34" s="9" t="s">
        <v>12</v>
      </c>
      <c r="D34" s="67"/>
      <c r="E34" s="73"/>
    </row>
    <row r="35" spans="1:5" ht="18.95" customHeight="1" x14ac:dyDescent="0.25">
      <c r="A35" s="46"/>
      <c r="B35" s="37"/>
      <c r="C35" s="9"/>
      <c r="D35" s="67"/>
      <c r="E35" s="73"/>
    </row>
    <row r="36" spans="1:5" ht="18.95" customHeight="1" x14ac:dyDescent="0.25">
      <c r="A36" s="71"/>
      <c r="B36" s="38"/>
      <c r="C36" s="10"/>
      <c r="D36" s="72"/>
      <c r="E36" s="74"/>
    </row>
    <row r="37" spans="1:5" ht="18.95" customHeight="1" x14ac:dyDescent="0.25">
      <c r="A37" s="45" t="s">
        <v>32</v>
      </c>
      <c r="B37" s="36" t="s">
        <v>58</v>
      </c>
      <c r="C37" s="16" t="s">
        <v>59</v>
      </c>
      <c r="D37" s="63">
        <v>0</v>
      </c>
      <c r="E37" s="42" t="s">
        <v>68</v>
      </c>
    </row>
    <row r="38" spans="1:5" ht="18.95" customHeight="1" x14ac:dyDescent="0.25">
      <c r="A38" s="46"/>
      <c r="B38" s="37"/>
      <c r="D38" s="64"/>
      <c r="E38" s="43"/>
    </row>
    <row r="39" spans="1:5" ht="18.95" customHeight="1" x14ac:dyDescent="0.25">
      <c r="A39" s="50"/>
      <c r="B39" s="79"/>
      <c r="C39" s="9" t="s">
        <v>17</v>
      </c>
      <c r="D39" s="64"/>
      <c r="E39" s="43"/>
    </row>
    <row r="40" spans="1:5" ht="18.95" customHeight="1" x14ac:dyDescent="0.25">
      <c r="A40" s="51"/>
      <c r="B40" s="80"/>
      <c r="C40" s="9"/>
      <c r="D40" s="65"/>
      <c r="E40" s="44"/>
    </row>
    <row r="41" spans="1:5" ht="18.95" customHeight="1" x14ac:dyDescent="0.25">
      <c r="A41" s="45" t="s">
        <v>33</v>
      </c>
      <c r="B41" s="36" t="s">
        <v>70</v>
      </c>
      <c r="C41" s="16" t="s">
        <v>71</v>
      </c>
      <c r="D41" s="63">
        <f>206.64+206.64</f>
        <v>413.28</v>
      </c>
      <c r="E41" s="42" t="s">
        <v>68</v>
      </c>
    </row>
    <row r="42" spans="1:5" ht="18.95" customHeight="1" x14ac:dyDescent="0.25">
      <c r="A42" s="46"/>
      <c r="B42" s="37"/>
      <c r="C42" s="9" t="s">
        <v>72</v>
      </c>
      <c r="D42" s="64"/>
      <c r="E42" s="43"/>
    </row>
    <row r="43" spans="1:5" ht="18.95" customHeight="1" x14ac:dyDescent="0.25">
      <c r="A43" s="50"/>
      <c r="B43" s="79"/>
      <c r="C43" s="9" t="s">
        <v>73</v>
      </c>
      <c r="D43" s="64"/>
      <c r="E43" s="43"/>
    </row>
    <row r="44" spans="1:5" ht="18.95" customHeight="1" x14ac:dyDescent="0.25">
      <c r="A44" s="51"/>
      <c r="B44" s="80"/>
      <c r="C44" s="10"/>
      <c r="D44" s="65"/>
      <c r="E44" s="44"/>
    </row>
    <row r="45" spans="1:5" ht="18.95" customHeight="1" x14ac:dyDescent="0.25">
      <c r="A45" s="45" t="s">
        <v>34</v>
      </c>
      <c r="B45" s="36" t="s">
        <v>46</v>
      </c>
      <c r="C45" s="16" t="s">
        <v>47</v>
      </c>
      <c r="D45" s="63">
        <f>3061.41+12821+1857.56+8523+1857.56+8523</f>
        <v>36643.53</v>
      </c>
      <c r="E45" s="75"/>
    </row>
    <row r="46" spans="1:5" ht="18.95" customHeight="1" x14ac:dyDescent="0.25">
      <c r="A46" s="46"/>
      <c r="B46" s="37"/>
      <c r="C46" s="9" t="s">
        <v>13</v>
      </c>
      <c r="D46" s="67"/>
      <c r="E46" s="73"/>
    </row>
    <row r="47" spans="1:5" ht="18.95" customHeight="1" x14ac:dyDescent="0.25">
      <c r="A47" s="46"/>
      <c r="B47" s="37"/>
      <c r="C47" s="9" t="s">
        <v>14</v>
      </c>
      <c r="D47" s="67"/>
      <c r="E47" s="73"/>
    </row>
    <row r="48" spans="1:5" ht="18.95" customHeight="1" x14ac:dyDescent="0.25">
      <c r="A48" s="46"/>
      <c r="B48" s="37"/>
      <c r="C48" s="9" t="s">
        <v>10</v>
      </c>
      <c r="D48" s="67"/>
      <c r="E48" s="73"/>
    </row>
    <row r="49" spans="1:5" ht="18.95" customHeight="1" x14ac:dyDescent="0.25">
      <c r="A49" s="71"/>
      <c r="B49" s="38"/>
      <c r="C49" s="10"/>
      <c r="D49" s="72"/>
      <c r="E49" s="74"/>
    </row>
    <row r="50" spans="1:5" ht="18.95" customHeight="1" x14ac:dyDescent="0.25">
      <c r="A50" s="45" t="s">
        <v>35</v>
      </c>
      <c r="B50" s="36" t="s">
        <v>62</v>
      </c>
      <c r="C50" s="16" t="s">
        <v>64</v>
      </c>
      <c r="D50" s="63">
        <v>0</v>
      </c>
      <c r="E50" s="42" t="s">
        <v>68</v>
      </c>
    </row>
    <row r="51" spans="1:5" ht="18.95" customHeight="1" x14ac:dyDescent="0.25">
      <c r="A51" s="46"/>
      <c r="B51" s="37"/>
      <c r="C51" s="9" t="s">
        <v>20</v>
      </c>
      <c r="D51" s="64"/>
      <c r="E51" s="43"/>
    </row>
    <row r="52" spans="1:5" ht="18.95" customHeight="1" x14ac:dyDescent="0.25">
      <c r="A52" s="50"/>
      <c r="B52" s="37"/>
      <c r="C52" s="9"/>
      <c r="D52" s="64"/>
      <c r="E52" s="43"/>
    </row>
    <row r="53" spans="1:5" ht="18.95" customHeight="1" x14ac:dyDescent="0.25">
      <c r="A53" s="51"/>
      <c r="B53" s="38"/>
      <c r="C53" s="9"/>
      <c r="D53" s="65"/>
      <c r="E53" s="44"/>
    </row>
    <row r="54" spans="1:5" ht="18.95" customHeight="1" x14ac:dyDescent="0.25">
      <c r="A54" s="45" t="s">
        <v>36</v>
      </c>
      <c r="B54" s="36" t="s">
        <v>48</v>
      </c>
      <c r="C54" s="16" t="s">
        <v>49</v>
      </c>
      <c r="D54" s="63">
        <f>6145.76+11407.28+5366.27+11407.28</f>
        <v>34326.590000000004</v>
      </c>
      <c r="E54" s="75"/>
    </row>
    <row r="55" spans="1:5" ht="18.95" customHeight="1" x14ac:dyDescent="0.25">
      <c r="A55" s="46"/>
      <c r="B55" s="37"/>
      <c r="C55" s="9" t="s">
        <v>175</v>
      </c>
      <c r="D55" s="67"/>
      <c r="E55" s="73"/>
    </row>
    <row r="56" spans="1:5" ht="18.95" customHeight="1" x14ac:dyDescent="0.25">
      <c r="A56" s="71"/>
      <c r="B56" s="38"/>
      <c r="C56" s="10" t="s">
        <v>50</v>
      </c>
      <c r="D56" s="72"/>
      <c r="E56" s="74"/>
    </row>
    <row r="57" spans="1:5" ht="18.95" customHeight="1" x14ac:dyDescent="0.25">
      <c r="A57" s="45" t="s">
        <v>74</v>
      </c>
      <c r="B57" s="36" t="s">
        <v>51</v>
      </c>
      <c r="C57" s="16" t="s">
        <v>52</v>
      </c>
      <c r="D57" s="63">
        <f>10947.13+12716.71+10002.47+12771.42</f>
        <v>46437.729999999996</v>
      </c>
      <c r="E57" s="75"/>
    </row>
    <row r="58" spans="1:5" ht="18.95" customHeight="1" x14ac:dyDescent="0.25">
      <c r="A58" s="46"/>
      <c r="B58" s="37"/>
      <c r="C58" s="9" t="s">
        <v>175</v>
      </c>
      <c r="D58" s="67"/>
      <c r="E58" s="73"/>
    </row>
    <row r="59" spans="1:5" ht="18.95" customHeight="1" x14ac:dyDescent="0.25">
      <c r="A59" s="71"/>
      <c r="B59" s="38"/>
      <c r="C59" s="10" t="s">
        <v>24</v>
      </c>
      <c r="D59" s="72"/>
      <c r="E59" s="74"/>
    </row>
    <row r="60" spans="1:5" ht="18.95" customHeight="1" x14ac:dyDescent="0.25">
      <c r="A60" s="45" t="s">
        <v>75</v>
      </c>
      <c r="B60" s="36" t="s">
        <v>53</v>
      </c>
      <c r="C60" s="16" t="s">
        <v>54</v>
      </c>
      <c r="D60" s="63">
        <f>8585.05+5846.99+7869.63+5785.26</f>
        <v>28086.93</v>
      </c>
      <c r="E60" s="42"/>
    </row>
    <row r="61" spans="1:5" ht="18.95" customHeight="1" x14ac:dyDescent="0.25">
      <c r="A61" s="46"/>
      <c r="B61" s="37"/>
      <c r="C61" s="9"/>
      <c r="D61" s="67"/>
      <c r="E61" s="43"/>
    </row>
    <row r="62" spans="1:5" ht="18.95" customHeight="1" x14ac:dyDescent="0.25">
      <c r="A62" s="46"/>
      <c r="B62" s="37"/>
      <c r="C62" s="9" t="s">
        <v>18</v>
      </c>
      <c r="D62" s="67"/>
      <c r="E62" s="43"/>
    </row>
    <row r="63" spans="1:5" ht="18.95" customHeight="1" x14ac:dyDescent="0.25">
      <c r="A63" s="46"/>
      <c r="B63" s="37"/>
      <c r="C63" s="9" t="s">
        <v>55</v>
      </c>
      <c r="D63" s="67"/>
      <c r="E63" s="43"/>
    </row>
    <row r="64" spans="1:5" ht="18.95" customHeight="1" x14ac:dyDescent="0.25">
      <c r="A64" s="71"/>
      <c r="B64" s="38"/>
      <c r="C64" s="20"/>
      <c r="D64" s="72"/>
      <c r="E64" s="44"/>
    </row>
    <row r="65" spans="1:5" ht="18.95" customHeight="1" x14ac:dyDescent="0.25">
      <c r="A65" s="45" t="s">
        <v>84</v>
      </c>
      <c r="B65" s="36" t="s">
        <v>56</v>
      </c>
      <c r="C65" s="16" t="s">
        <v>57</v>
      </c>
      <c r="D65" s="63">
        <f>10731.07+8079.74+10731.32+7922.62</f>
        <v>37464.75</v>
      </c>
      <c r="E65" s="11"/>
    </row>
    <row r="66" spans="1:5" ht="18.95" customHeight="1" x14ac:dyDescent="0.25">
      <c r="A66" s="46"/>
      <c r="B66" s="37"/>
      <c r="C66" s="9" t="s">
        <v>21</v>
      </c>
      <c r="D66" s="67"/>
      <c r="E66" s="11"/>
    </row>
    <row r="67" spans="1:5" ht="18.95" customHeight="1" x14ac:dyDescent="0.25">
      <c r="A67" s="46"/>
      <c r="B67" s="37"/>
      <c r="C67" s="9" t="s">
        <v>16</v>
      </c>
      <c r="D67" s="67"/>
      <c r="E67" s="11"/>
    </row>
    <row r="68" spans="1:5" ht="18.95" customHeight="1" x14ac:dyDescent="0.25">
      <c r="A68" s="71"/>
      <c r="B68" s="38"/>
      <c r="C68" s="9"/>
      <c r="D68" s="72"/>
      <c r="E68" s="11"/>
    </row>
    <row r="69" spans="1:5" ht="18.95" customHeight="1" x14ac:dyDescent="0.25">
      <c r="A69" s="45" t="s">
        <v>85</v>
      </c>
      <c r="B69" s="85" t="s">
        <v>81</v>
      </c>
      <c r="C69" s="16" t="s">
        <v>82</v>
      </c>
      <c r="D69" s="63">
        <f>632.57</f>
        <v>632.57000000000005</v>
      </c>
      <c r="E69" s="42" t="s">
        <v>68</v>
      </c>
    </row>
    <row r="70" spans="1:5" ht="18.95" customHeight="1" x14ac:dyDescent="0.25">
      <c r="A70" s="46"/>
      <c r="B70" s="86"/>
      <c r="C70" s="9"/>
      <c r="D70" s="67"/>
      <c r="E70" s="43"/>
    </row>
    <row r="71" spans="1:5" ht="18.95" customHeight="1" x14ac:dyDescent="0.25">
      <c r="A71" s="46"/>
      <c r="B71" s="87"/>
      <c r="C71" s="9" t="s">
        <v>83</v>
      </c>
      <c r="D71" s="67"/>
      <c r="E71" s="43"/>
    </row>
    <row r="72" spans="1:5" ht="18.95" customHeight="1" x14ac:dyDescent="0.25">
      <c r="A72" s="71"/>
      <c r="B72" s="70"/>
      <c r="C72" s="9"/>
      <c r="D72" s="72"/>
      <c r="E72" s="44"/>
    </row>
    <row r="73" spans="1:5" ht="18.95" customHeight="1" x14ac:dyDescent="0.25">
      <c r="A73" s="45" t="s">
        <v>86</v>
      </c>
      <c r="B73" s="85" t="s">
        <v>77</v>
      </c>
      <c r="C73" s="16" t="s">
        <v>79</v>
      </c>
      <c r="D73" s="63">
        <f>86.17+766.17</f>
        <v>852.33999999999992</v>
      </c>
      <c r="E73" s="42" t="s">
        <v>68</v>
      </c>
    </row>
    <row r="74" spans="1:5" ht="18.95" customHeight="1" x14ac:dyDescent="0.25">
      <c r="A74" s="46"/>
      <c r="B74" s="86"/>
      <c r="C74" s="9" t="s">
        <v>76</v>
      </c>
      <c r="D74" s="67"/>
      <c r="E74" s="43"/>
    </row>
    <row r="75" spans="1:5" ht="18.95" customHeight="1" x14ac:dyDescent="0.25">
      <c r="A75" s="46"/>
      <c r="B75" s="87"/>
      <c r="C75" s="9" t="s">
        <v>80</v>
      </c>
      <c r="D75" s="67"/>
      <c r="E75" s="43"/>
    </row>
    <row r="76" spans="1:5" ht="18.95" customHeight="1" x14ac:dyDescent="0.25">
      <c r="A76" s="71"/>
      <c r="B76" s="70"/>
      <c r="C76" s="9" t="s">
        <v>78</v>
      </c>
      <c r="D76" s="72"/>
      <c r="E76" s="44"/>
    </row>
    <row r="77" spans="1:5" ht="18.95" customHeight="1" x14ac:dyDescent="0.25">
      <c r="A77" s="45" t="s">
        <v>87</v>
      </c>
      <c r="B77" s="85" t="s">
        <v>60</v>
      </c>
      <c r="C77" s="16" t="s">
        <v>61</v>
      </c>
      <c r="D77" s="63">
        <f>21456.13+6816.41+5904.08</f>
        <v>34176.620000000003</v>
      </c>
      <c r="E77" s="42"/>
    </row>
    <row r="78" spans="1:5" ht="18.95" customHeight="1" x14ac:dyDescent="0.25">
      <c r="A78" s="46"/>
      <c r="B78" s="86"/>
      <c r="C78" s="19"/>
      <c r="D78" s="67"/>
      <c r="E78" s="43"/>
    </row>
    <row r="79" spans="1:5" ht="18.95" customHeight="1" x14ac:dyDescent="0.25">
      <c r="A79" s="46"/>
      <c r="B79" s="87"/>
      <c r="C79" s="9" t="s">
        <v>13</v>
      </c>
      <c r="D79" s="67"/>
      <c r="E79" s="43"/>
    </row>
    <row r="80" spans="1:5" ht="33" customHeight="1" x14ac:dyDescent="0.25">
      <c r="A80" s="71"/>
      <c r="B80" s="70"/>
      <c r="C80" s="10" t="s">
        <v>63</v>
      </c>
      <c r="D80" s="72"/>
      <c r="E80" s="44"/>
    </row>
    <row r="81" spans="1:5" ht="18.95" customHeight="1" x14ac:dyDescent="0.25">
      <c r="A81" s="45" t="s">
        <v>88</v>
      </c>
      <c r="B81" s="85" t="s">
        <v>96</v>
      </c>
      <c r="C81" s="16" t="s">
        <v>97</v>
      </c>
      <c r="D81" s="63">
        <f>600</f>
        <v>600</v>
      </c>
      <c r="E81" s="42" t="s">
        <v>68</v>
      </c>
    </row>
    <row r="82" spans="1:5" ht="18.95" customHeight="1" x14ac:dyDescent="0.25">
      <c r="A82" s="46"/>
      <c r="B82" s="86"/>
      <c r="C82" s="19"/>
      <c r="D82" s="67"/>
      <c r="E82" s="43"/>
    </row>
    <row r="83" spans="1:5" ht="18.95" customHeight="1" x14ac:dyDescent="0.25">
      <c r="A83" s="46"/>
      <c r="B83" s="87"/>
      <c r="C83" s="9" t="s">
        <v>98</v>
      </c>
      <c r="D83" s="67"/>
      <c r="E83" s="43"/>
    </row>
    <row r="84" spans="1:5" ht="18.95" customHeight="1" x14ac:dyDescent="0.25">
      <c r="A84" s="71"/>
      <c r="B84" s="70"/>
      <c r="C84" s="10"/>
      <c r="D84" s="72"/>
      <c r="E84" s="44"/>
    </row>
    <row r="85" spans="1:5" ht="18.95" customHeight="1" x14ac:dyDescent="0.25">
      <c r="A85" s="45" t="s">
        <v>92</v>
      </c>
      <c r="B85" s="85" t="s">
        <v>173</v>
      </c>
      <c r="C85" s="16" t="s">
        <v>99</v>
      </c>
      <c r="D85" s="63">
        <f>5196+43.01+4220.66</f>
        <v>9459.67</v>
      </c>
      <c r="E85" s="42"/>
    </row>
    <row r="86" spans="1:5" ht="18.95" customHeight="1" x14ac:dyDescent="0.25">
      <c r="A86" s="46"/>
      <c r="B86" s="86"/>
      <c r="C86" s="19"/>
      <c r="D86" s="67"/>
      <c r="E86" s="43"/>
    </row>
    <row r="87" spans="1:5" ht="18.95" customHeight="1" x14ac:dyDescent="0.25">
      <c r="A87" s="46"/>
      <c r="B87" s="87"/>
      <c r="C87" s="9" t="s">
        <v>13</v>
      </c>
      <c r="D87" s="67"/>
      <c r="E87" s="43"/>
    </row>
    <row r="88" spans="1:5" ht="18.95" customHeight="1" x14ac:dyDescent="0.25">
      <c r="A88" s="71"/>
      <c r="B88" s="70"/>
      <c r="C88" s="10"/>
      <c r="D88" s="72"/>
      <c r="E88" s="44"/>
    </row>
    <row r="89" spans="1:5" ht="18.95" customHeight="1" x14ac:dyDescent="0.25">
      <c r="A89" s="45" t="s">
        <v>100</v>
      </c>
      <c r="B89" s="85" t="s">
        <v>103</v>
      </c>
      <c r="C89" s="16" t="s">
        <v>104</v>
      </c>
      <c r="D89" s="63">
        <f>9633.32+637.79</f>
        <v>10271.11</v>
      </c>
      <c r="E89" s="42"/>
    </row>
    <row r="90" spans="1:5" ht="18.95" customHeight="1" x14ac:dyDescent="0.25">
      <c r="A90" s="46"/>
      <c r="B90" s="86"/>
      <c r="C90" s="19"/>
      <c r="D90" s="67"/>
      <c r="E90" s="43"/>
    </row>
    <row r="91" spans="1:5" ht="18.95" customHeight="1" x14ac:dyDescent="0.25">
      <c r="A91" s="46"/>
      <c r="B91" s="87"/>
      <c r="C91" s="9" t="s">
        <v>13</v>
      </c>
      <c r="D91" s="67"/>
      <c r="E91" s="43"/>
    </row>
    <row r="92" spans="1:5" ht="18.95" customHeight="1" x14ac:dyDescent="0.25">
      <c r="A92" s="71"/>
      <c r="B92" s="70"/>
      <c r="C92" s="10"/>
      <c r="D92" s="72"/>
      <c r="E92" s="44"/>
    </row>
    <row r="93" spans="1:5" ht="18.95" customHeight="1" x14ac:dyDescent="0.25">
      <c r="A93" s="45" t="s">
        <v>105</v>
      </c>
      <c r="B93" s="85" t="s">
        <v>101</v>
      </c>
      <c r="C93" s="16" t="s">
        <v>102</v>
      </c>
      <c r="D93" s="63">
        <v>671.69</v>
      </c>
      <c r="E93" s="42" t="s">
        <v>68</v>
      </c>
    </row>
    <row r="94" spans="1:5" ht="18.95" customHeight="1" x14ac:dyDescent="0.25">
      <c r="A94" s="46"/>
      <c r="B94" s="86"/>
      <c r="C94" s="19"/>
      <c r="D94" s="67"/>
      <c r="E94" s="43"/>
    </row>
    <row r="95" spans="1:5" ht="18.95" customHeight="1" x14ac:dyDescent="0.25">
      <c r="A95" s="46"/>
      <c r="B95" s="87"/>
      <c r="C95" s="9" t="s">
        <v>19</v>
      </c>
      <c r="D95" s="67"/>
      <c r="E95" s="43"/>
    </row>
    <row r="96" spans="1:5" ht="18.95" customHeight="1" x14ac:dyDescent="0.25">
      <c r="A96" s="71"/>
      <c r="B96" s="70"/>
      <c r="C96" s="10"/>
      <c r="D96" s="72"/>
      <c r="E96" s="44"/>
    </row>
    <row r="97" spans="1:5" ht="18.95" customHeight="1" x14ac:dyDescent="0.25">
      <c r="A97" s="45" t="s">
        <v>106</v>
      </c>
      <c r="B97" s="59" t="s">
        <v>174</v>
      </c>
      <c r="C97" s="16" t="s">
        <v>89</v>
      </c>
      <c r="D97" s="63">
        <f>32461.18+22973.49+20205.6+16968.18+18729.39+18921.75</f>
        <v>130259.58999999998</v>
      </c>
      <c r="E97" s="42"/>
    </row>
    <row r="98" spans="1:5" ht="18.95" customHeight="1" x14ac:dyDescent="0.25">
      <c r="A98" s="46"/>
      <c r="B98" s="60"/>
      <c r="C98" s="9" t="s">
        <v>90</v>
      </c>
      <c r="D98" s="67"/>
      <c r="E98" s="43"/>
    </row>
    <row r="99" spans="1:5" ht="18.95" customHeight="1" x14ac:dyDescent="0.25">
      <c r="A99" s="46"/>
      <c r="B99" s="66"/>
      <c r="C99" s="9" t="s">
        <v>13</v>
      </c>
      <c r="D99" s="67"/>
      <c r="E99" s="43"/>
    </row>
    <row r="100" spans="1:5" ht="18.95" customHeight="1" x14ac:dyDescent="0.25">
      <c r="A100" s="46"/>
      <c r="B100" s="66"/>
      <c r="C100" s="9" t="s">
        <v>175</v>
      </c>
      <c r="D100" s="67"/>
      <c r="E100" s="43"/>
    </row>
    <row r="101" spans="1:5" ht="18.95" customHeight="1" x14ac:dyDescent="0.25">
      <c r="A101" s="71"/>
      <c r="B101" s="62"/>
      <c r="C101" s="10" t="s">
        <v>91</v>
      </c>
      <c r="D101" s="72"/>
      <c r="E101" s="44"/>
    </row>
    <row r="102" spans="1:5" ht="18.95" customHeight="1" x14ac:dyDescent="0.25">
      <c r="A102" s="45" t="s">
        <v>107</v>
      </c>
      <c r="B102" s="59" t="s">
        <v>95</v>
      </c>
      <c r="C102" s="16" t="s">
        <v>93</v>
      </c>
      <c r="D102" s="63">
        <f>9576.91+7323.21+8978.36+7323.21</f>
        <v>33201.69</v>
      </c>
      <c r="E102" s="42"/>
    </row>
    <row r="103" spans="1:5" ht="18.95" customHeight="1" x14ac:dyDescent="0.25">
      <c r="A103" s="46"/>
      <c r="B103" s="60"/>
      <c r="C103" s="9"/>
      <c r="D103" s="67"/>
      <c r="E103" s="43"/>
    </row>
    <row r="104" spans="1:5" ht="18.95" customHeight="1" x14ac:dyDescent="0.25">
      <c r="A104" s="46"/>
      <c r="B104" s="66"/>
      <c r="C104" s="9" t="s">
        <v>175</v>
      </c>
      <c r="D104" s="67"/>
      <c r="E104" s="43"/>
    </row>
    <row r="105" spans="1:5" ht="18.95" customHeight="1" x14ac:dyDescent="0.25">
      <c r="A105" s="46"/>
      <c r="B105" s="66"/>
      <c r="C105" s="9" t="s">
        <v>94</v>
      </c>
      <c r="D105" s="67"/>
      <c r="E105" s="43"/>
    </row>
    <row r="106" spans="1:5" ht="15.75" x14ac:dyDescent="0.25">
      <c r="A106" s="45" t="s">
        <v>108</v>
      </c>
      <c r="B106" s="59" t="s">
        <v>112</v>
      </c>
      <c r="C106" s="16" t="s">
        <v>109</v>
      </c>
      <c r="D106" s="63">
        <f>377.09+377.09</f>
        <v>754.18</v>
      </c>
      <c r="E106" s="42" t="s">
        <v>68</v>
      </c>
    </row>
    <row r="107" spans="1:5" ht="15.75" x14ac:dyDescent="0.25">
      <c r="A107" s="46"/>
      <c r="B107" s="60"/>
      <c r="C107" s="9"/>
      <c r="D107" s="67"/>
      <c r="E107" s="43"/>
    </row>
    <row r="108" spans="1:5" ht="15.75" x14ac:dyDescent="0.25">
      <c r="A108" s="46"/>
      <c r="B108" s="60"/>
      <c r="C108" s="13" t="s">
        <v>12</v>
      </c>
      <c r="D108" s="67"/>
      <c r="E108" s="43"/>
    </row>
    <row r="109" spans="1:5" ht="15.75" x14ac:dyDescent="0.25">
      <c r="A109" s="46"/>
      <c r="B109" s="66"/>
      <c r="C109" s="9" t="s">
        <v>110</v>
      </c>
      <c r="D109" s="68"/>
      <c r="E109" s="43"/>
    </row>
    <row r="110" spans="1:5" ht="15.75" x14ac:dyDescent="0.25">
      <c r="A110" s="48"/>
      <c r="B110" s="62"/>
      <c r="C110" s="12"/>
      <c r="D110" s="69"/>
      <c r="E110" s="70"/>
    </row>
    <row r="111" spans="1:5" ht="15.75" x14ac:dyDescent="0.25">
      <c r="A111" s="46" t="s">
        <v>176</v>
      </c>
      <c r="B111" s="37" t="s">
        <v>113</v>
      </c>
      <c r="C111" s="9" t="s">
        <v>114</v>
      </c>
      <c r="D111" s="67">
        <f>12393.02+7305.31</f>
        <v>19698.330000000002</v>
      </c>
      <c r="E111" s="73"/>
    </row>
    <row r="112" spans="1:5" ht="15.75" x14ac:dyDescent="0.25">
      <c r="A112" s="46"/>
      <c r="B112" s="37"/>
      <c r="C112" s="9" t="s">
        <v>21</v>
      </c>
      <c r="D112" s="67"/>
      <c r="E112" s="73"/>
    </row>
    <row r="113" spans="1:5" x14ac:dyDescent="0.25">
      <c r="A113" s="71"/>
      <c r="B113" s="38"/>
      <c r="C113" s="15"/>
      <c r="D113" s="72"/>
      <c r="E113" s="74"/>
    </row>
    <row r="114" spans="1:5" ht="15.75" x14ac:dyDescent="0.25">
      <c r="A114" s="46" t="s">
        <v>177</v>
      </c>
      <c r="B114" s="37" t="s">
        <v>115</v>
      </c>
      <c r="C114" s="9" t="s">
        <v>116</v>
      </c>
      <c r="D114" s="67">
        <f>389.04</f>
        <v>389.04</v>
      </c>
      <c r="E114" s="42"/>
    </row>
    <row r="115" spans="1:5" ht="15.75" x14ac:dyDescent="0.25">
      <c r="A115" s="46"/>
      <c r="B115" s="37"/>
      <c r="C115" s="9"/>
      <c r="D115" s="67"/>
      <c r="E115" s="43"/>
    </row>
    <row r="116" spans="1:5" ht="15.75" x14ac:dyDescent="0.25">
      <c r="A116" s="46"/>
      <c r="B116" s="37"/>
      <c r="C116" s="9" t="s">
        <v>18</v>
      </c>
      <c r="D116" s="67"/>
      <c r="E116" s="43"/>
    </row>
    <row r="117" spans="1:5" ht="15.75" x14ac:dyDescent="0.25">
      <c r="A117" s="45" t="s">
        <v>178</v>
      </c>
      <c r="B117" s="36" t="s">
        <v>117</v>
      </c>
      <c r="C117" s="16" t="s">
        <v>118</v>
      </c>
      <c r="D117" s="63">
        <f>4205.25+8117.03+2683.98+9530.8+5373.42+12489.05</f>
        <v>42399.53</v>
      </c>
      <c r="E117" s="42"/>
    </row>
    <row r="118" spans="1:5" ht="15.75" x14ac:dyDescent="0.25">
      <c r="A118" s="47"/>
      <c r="B118" s="37"/>
      <c r="C118" s="9" t="s">
        <v>13</v>
      </c>
      <c r="D118" s="67"/>
      <c r="E118" s="43"/>
    </row>
    <row r="119" spans="1:5" ht="15.75" x14ac:dyDescent="0.25">
      <c r="A119" s="47"/>
      <c r="B119" s="37"/>
      <c r="C119" s="9" t="s">
        <v>91</v>
      </c>
      <c r="D119" s="67"/>
      <c r="E119" s="43"/>
    </row>
    <row r="120" spans="1:5" ht="15.75" x14ac:dyDescent="0.25">
      <c r="A120" s="47"/>
      <c r="B120" s="37"/>
      <c r="C120" s="10" t="s">
        <v>94</v>
      </c>
      <c r="D120" s="67"/>
      <c r="E120" s="43"/>
    </row>
    <row r="121" spans="1:5" ht="15.75" x14ac:dyDescent="0.25">
      <c r="A121" s="45" t="s">
        <v>179</v>
      </c>
      <c r="B121" s="36" t="s">
        <v>119</v>
      </c>
      <c r="C121" s="9" t="s">
        <v>120</v>
      </c>
      <c r="D121" s="63">
        <f>7908.75+9235.93</f>
        <v>17144.68</v>
      </c>
      <c r="E121" s="42" t="s">
        <v>121</v>
      </c>
    </row>
    <row r="122" spans="1:5" ht="15.75" x14ac:dyDescent="0.25">
      <c r="A122" s="46"/>
      <c r="B122" s="37"/>
      <c r="C122" s="23"/>
      <c r="D122" s="67"/>
      <c r="E122" s="55"/>
    </row>
    <row r="123" spans="1:5" ht="15.75" x14ac:dyDescent="0.25">
      <c r="A123" s="47"/>
      <c r="B123" s="37"/>
      <c r="C123" s="9" t="s">
        <v>122</v>
      </c>
      <c r="D123" s="67"/>
      <c r="E123" s="43"/>
    </row>
    <row r="124" spans="1:5" x14ac:dyDescent="0.25">
      <c r="A124" s="48"/>
      <c r="B124" s="38"/>
      <c r="C124" s="15"/>
      <c r="D124" s="72"/>
      <c r="E124" s="44"/>
    </row>
    <row r="125" spans="1:5" ht="15.75" x14ac:dyDescent="0.25">
      <c r="A125" s="45" t="s">
        <v>180</v>
      </c>
      <c r="B125" s="36" t="s">
        <v>123</v>
      </c>
      <c r="C125" s="9" t="s">
        <v>124</v>
      </c>
      <c r="D125" s="63">
        <f>3109.63+27.98</f>
        <v>3137.61</v>
      </c>
      <c r="E125" s="42" t="s">
        <v>270</v>
      </c>
    </row>
    <row r="126" spans="1:5" ht="15.75" x14ac:dyDescent="0.25">
      <c r="A126" s="46"/>
      <c r="B126" s="37"/>
      <c r="C126" s="23"/>
      <c r="D126" s="67"/>
      <c r="E126" s="43"/>
    </row>
    <row r="127" spans="1:5" ht="15.75" x14ac:dyDescent="0.25">
      <c r="A127" s="47"/>
      <c r="B127" s="37"/>
      <c r="C127" s="9" t="s">
        <v>125</v>
      </c>
      <c r="D127" s="67"/>
      <c r="E127" s="43"/>
    </row>
    <row r="128" spans="1:5" x14ac:dyDescent="0.25">
      <c r="A128" s="48"/>
      <c r="B128" s="38"/>
      <c r="C128" s="15"/>
      <c r="D128" s="72"/>
      <c r="E128" s="44"/>
    </row>
    <row r="129" spans="1:5" ht="15.75" x14ac:dyDescent="0.25">
      <c r="A129" s="45" t="s">
        <v>181</v>
      </c>
      <c r="B129" s="36" t="s">
        <v>201</v>
      </c>
      <c r="C129" s="9" t="s">
        <v>202</v>
      </c>
      <c r="D129" s="63">
        <f>83.51</f>
        <v>83.51</v>
      </c>
      <c r="E129" s="42" t="s">
        <v>269</v>
      </c>
    </row>
    <row r="130" spans="1:5" ht="15.75" x14ac:dyDescent="0.25">
      <c r="A130" s="46"/>
      <c r="B130" s="37"/>
      <c r="C130" s="23"/>
      <c r="D130" s="64"/>
      <c r="E130" s="43"/>
    </row>
    <row r="131" spans="1:5" ht="15.75" x14ac:dyDescent="0.25">
      <c r="A131" s="47"/>
      <c r="B131" s="37"/>
      <c r="C131" s="9" t="s">
        <v>22</v>
      </c>
      <c r="D131" s="64"/>
      <c r="E131" s="43"/>
    </row>
    <row r="132" spans="1:5" x14ac:dyDescent="0.25">
      <c r="A132" s="48"/>
      <c r="B132" s="38"/>
      <c r="C132" s="15"/>
      <c r="D132" s="65"/>
      <c r="E132" s="44"/>
    </row>
    <row r="133" spans="1:5" ht="15.75" x14ac:dyDescent="0.25">
      <c r="A133" s="45" t="s">
        <v>182</v>
      </c>
      <c r="B133" s="36" t="s">
        <v>126</v>
      </c>
      <c r="C133" s="9" t="s">
        <v>124</v>
      </c>
      <c r="D133" s="67">
        <f>1776.94</f>
        <v>1776.94</v>
      </c>
      <c r="E133" s="42" t="s">
        <v>268</v>
      </c>
    </row>
    <row r="134" spans="1:5" ht="15.75" x14ac:dyDescent="0.25">
      <c r="A134" s="46"/>
      <c r="B134" s="37"/>
      <c r="C134" s="23"/>
      <c r="D134" s="67"/>
      <c r="E134" s="43"/>
    </row>
    <row r="135" spans="1:5" ht="15.75" x14ac:dyDescent="0.25">
      <c r="A135" s="47"/>
      <c r="B135" s="37"/>
      <c r="C135" s="9" t="s">
        <v>125</v>
      </c>
      <c r="D135" s="67"/>
      <c r="E135" s="43"/>
    </row>
    <row r="136" spans="1:5" x14ac:dyDescent="0.25">
      <c r="A136" s="48"/>
      <c r="B136" s="37"/>
      <c r="C136" s="24"/>
      <c r="D136" s="72"/>
      <c r="E136" s="44"/>
    </row>
    <row r="137" spans="1:5" ht="15.75" x14ac:dyDescent="0.25">
      <c r="A137" s="45" t="s">
        <v>183</v>
      </c>
      <c r="B137" s="36" t="s">
        <v>127</v>
      </c>
      <c r="C137" s="16" t="s">
        <v>128</v>
      </c>
      <c r="D137" s="63">
        <v>0</v>
      </c>
      <c r="E137" s="42" t="s">
        <v>68</v>
      </c>
    </row>
    <row r="138" spans="1:5" ht="15.75" x14ac:dyDescent="0.25">
      <c r="A138" s="46"/>
      <c r="B138" s="37"/>
      <c r="C138" s="23"/>
      <c r="D138" s="67"/>
      <c r="E138" s="43"/>
    </row>
    <row r="139" spans="1:5" ht="15.75" x14ac:dyDescent="0.25">
      <c r="A139" s="46"/>
      <c r="B139" s="37"/>
      <c r="C139" s="9" t="s">
        <v>129</v>
      </c>
      <c r="D139" s="67"/>
      <c r="E139" s="43"/>
    </row>
    <row r="140" spans="1:5" ht="15.75" x14ac:dyDescent="0.25">
      <c r="A140" s="71"/>
      <c r="B140" s="38"/>
      <c r="C140" s="25"/>
      <c r="D140" s="72"/>
      <c r="E140" s="44"/>
    </row>
    <row r="141" spans="1:5" ht="15.75" x14ac:dyDescent="0.25">
      <c r="A141" s="45" t="s">
        <v>184</v>
      </c>
      <c r="B141" s="36" t="s">
        <v>130</v>
      </c>
      <c r="C141" s="16" t="s">
        <v>131</v>
      </c>
      <c r="D141" s="63">
        <f>2676.07+4879</f>
        <v>7555.07</v>
      </c>
      <c r="E141" s="21"/>
    </row>
    <row r="142" spans="1:5" ht="15.75" x14ac:dyDescent="0.25">
      <c r="A142" s="46"/>
      <c r="B142" s="37"/>
      <c r="C142" s="23"/>
      <c r="D142" s="67"/>
      <c r="E142" s="21"/>
    </row>
    <row r="143" spans="1:5" ht="15.75" x14ac:dyDescent="0.25">
      <c r="A143" s="46"/>
      <c r="B143" s="37"/>
      <c r="C143" s="9" t="s">
        <v>13</v>
      </c>
      <c r="D143" s="67"/>
      <c r="E143" s="21"/>
    </row>
    <row r="144" spans="1:5" ht="15.75" x14ac:dyDescent="0.25">
      <c r="A144" s="71"/>
      <c r="B144" s="38"/>
      <c r="C144" s="23"/>
      <c r="D144" s="72"/>
      <c r="E144" s="22"/>
    </row>
    <row r="145" spans="1:5" ht="15.75" x14ac:dyDescent="0.25">
      <c r="A145" s="45" t="s">
        <v>185</v>
      </c>
      <c r="B145" s="36" t="s">
        <v>132</v>
      </c>
      <c r="C145" s="16" t="s">
        <v>133</v>
      </c>
      <c r="D145" s="63">
        <f>5413.52+3959+9330.8+7745.75+9525.74+7905.47</f>
        <v>43880.28</v>
      </c>
      <c r="E145" s="21"/>
    </row>
    <row r="146" spans="1:5" ht="15.75" x14ac:dyDescent="0.25">
      <c r="A146" s="50"/>
      <c r="B146" s="37"/>
      <c r="C146" s="9" t="s">
        <v>13</v>
      </c>
      <c r="D146" s="67"/>
      <c r="E146" s="21"/>
    </row>
    <row r="147" spans="1:5" ht="15.75" x14ac:dyDescent="0.25">
      <c r="A147" s="50"/>
      <c r="B147" s="37"/>
      <c r="C147" s="9" t="s">
        <v>91</v>
      </c>
      <c r="D147" s="67"/>
      <c r="E147" s="21"/>
    </row>
    <row r="148" spans="1:5" ht="15.75" x14ac:dyDescent="0.25">
      <c r="A148" s="51"/>
      <c r="B148" s="38"/>
      <c r="C148" s="10" t="s">
        <v>134</v>
      </c>
      <c r="D148" s="72"/>
      <c r="E148" s="22"/>
    </row>
    <row r="149" spans="1:5" ht="15.75" x14ac:dyDescent="0.25">
      <c r="A149" s="45" t="s">
        <v>186</v>
      </c>
      <c r="B149" s="36" t="s">
        <v>135</v>
      </c>
      <c r="C149" s="16" t="s">
        <v>136</v>
      </c>
      <c r="D149" s="63">
        <f>8647.75+9410.98+7938.12+9573.82</f>
        <v>35570.67</v>
      </c>
      <c r="E149" s="21"/>
    </row>
    <row r="150" spans="1:5" ht="15.75" x14ac:dyDescent="0.25">
      <c r="A150" s="50"/>
      <c r="B150" s="37"/>
      <c r="C150" s="9" t="s">
        <v>175</v>
      </c>
      <c r="D150" s="67"/>
      <c r="E150" s="21"/>
    </row>
    <row r="151" spans="1:5" ht="15.75" x14ac:dyDescent="0.25">
      <c r="A151" s="50"/>
      <c r="B151" s="37"/>
      <c r="C151" s="9" t="s">
        <v>137</v>
      </c>
      <c r="D151" s="67"/>
      <c r="E151" s="21"/>
    </row>
    <row r="152" spans="1:5" ht="15.75" x14ac:dyDescent="0.25">
      <c r="A152" s="51"/>
      <c r="B152" s="38"/>
      <c r="C152" s="9"/>
      <c r="D152" s="72"/>
      <c r="E152" s="22"/>
    </row>
    <row r="153" spans="1:5" ht="15.75" x14ac:dyDescent="0.25">
      <c r="A153" s="45" t="s">
        <v>187</v>
      </c>
      <c r="B153" s="36" t="s">
        <v>138</v>
      </c>
      <c r="C153" s="16" t="s">
        <v>139</v>
      </c>
      <c r="D153" s="63">
        <f>888.47</f>
        <v>888.47</v>
      </c>
      <c r="E153" s="42" t="s">
        <v>268</v>
      </c>
    </row>
    <row r="154" spans="1:5" ht="15.75" x14ac:dyDescent="0.25">
      <c r="A154" s="50"/>
      <c r="B154" s="37"/>
      <c r="C154" s="9"/>
      <c r="D154" s="67"/>
      <c r="E154" s="43"/>
    </row>
    <row r="155" spans="1:5" ht="15.75" x14ac:dyDescent="0.25">
      <c r="A155" s="50"/>
      <c r="B155" s="37"/>
      <c r="C155" s="9" t="s">
        <v>125</v>
      </c>
      <c r="D155" s="67"/>
      <c r="E155" s="43"/>
    </row>
    <row r="156" spans="1:5" ht="15.75" x14ac:dyDescent="0.25">
      <c r="A156" s="51"/>
      <c r="B156" s="38"/>
      <c r="C156" s="10"/>
      <c r="D156" s="72"/>
      <c r="E156" s="44"/>
    </row>
    <row r="157" spans="1:5" ht="15.75" x14ac:dyDescent="0.25">
      <c r="A157" s="45" t="s">
        <v>188</v>
      </c>
      <c r="B157" s="36" t="s">
        <v>140</v>
      </c>
      <c r="C157" s="16" t="s">
        <v>141</v>
      </c>
      <c r="D157" s="63">
        <v>0</v>
      </c>
      <c r="E157" s="42" t="s">
        <v>68</v>
      </c>
    </row>
    <row r="158" spans="1:5" x14ac:dyDescent="0.25">
      <c r="A158" s="46"/>
      <c r="B158" s="37"/>
      <c r="C158" s="18"/>
      <c r="D158" s="67"/>
      <c r="E158" s="43"/>
    </row>
    <row r="159" spans="1:5" ht="15.75" x14ac:dyDescent="0.25">
      <c r="A159" s="50"/>
      <c r="B159" s="88"/>
      <c r="C159" s="9" t="s">
        <v>20</v>
      </c>
      <c r="D159" s="67"/>
      <c r="E159" s="43"/>
    </row>
    <row r="160" spans="1:5" ht="15.75" x14ac:dyDescent="0.25">
      <c r="A160" s="51"/>
      <c r="B160" s="89"/>
      <c r="C160" s="25"/>
      <c r="D160" s="72"/>
      <c r="E160" s="44"/>
    </row>
    <row r="161" spans="1:5" ht="15.75" x14ac:dyDescent="0.25">
      <c r="A161" s="45" t="s">
        <v>189</v>
      </c>
      <c r="B161" s="36" t="s">
        <v>142</v>
      </c>
      <c r="C161" s="16" t="s">
        <v>143</v>
      </c>
      <c r="D161" s="63">
        <f>6204.2+2830.23</f>
        <v>9034.43</v>
      </c>
      <c r="E161" s="42" t="s">
        <v>271</v>
      </c>
    </row>
    <row r="162" spans="1:5" x14ac:dyDescent="0.25">
      <c r="A162" s="46"/>
      <c r="B162" s="37"/>
      <c r="C162" s="18"/>
      <c r="D162" s="67"/>
      <c r="E162" s="43"/>
    </row>
    <row r="163" spans="1:5" ht="15.75" x14ac:dyDescent="0.25">
      <c r="A163" s="50"/>
      <c r="B163" s="88"/>
      <c r="C163" s="9" t="s">
        <v>13</v>
      </c>
      <c r="D163" s="67"/>
      <c r="E163" s="43"/>
    </row>
    <row r="164" spans="1:5" ht="15.75" x14ac:dyDescent="0.25">
      <c r="A164" s="51"/>
      <c r="B164" s="89"/>
      <c r="C164" s="23"/>
      <c r="D164" s="72"/>
      <c r="E164" s="44"/>
    </row>
    <row r="165" spans="1:5" ht="15.75" x14ac:dyDescent="0.25">
      <c r="A165" s="45" t="s">
        <v>190</v>
      </c>
      <c r="B165" s="36" t="s">
        <v>144</v>
      </c>
      <c r="C165" s="16" t="s">
        <v>145</v>
      </c>
      <c r="D165" s="63">
        <f>1860.5+9759+4110.59+8885.25</f>
        <v>24615.34</v>
      </c>
      <c r="E165" s="42"/>
    </row>
    <row r="166" spans="1:5" ht="15.75" x14ac:dyDescent="0.25">
      <c r="A166" s="46"/>
      <c r="B166" s="37"/>
      <c r="C166" s="9" t="s">
        <v>13</v>
      </c>
      <c r="D166" s="67"/>
      <c r="E166" s="43"/>
    </row>
    <row r="167" spans="1:5" ht="15.75" x14ac:dyDescent="0.25">
      <c r="A167" s="50"/>
      <c r="B167" s="88"/>
      <c r="C167" s="9" t="s">
        <v>146</v>
      </c>
      <c r="D167" s="67"/>
      <c r="E167" s="43"/>
    </row>
    <row r="168" spans="1:5" ht="15.75" x14ac:dyDescent="0.25">
      <c r="A168" s="51"/>
      <c r="B168" s="89"/>
      <c r="C168" s="10"/>
      <c r="D168" s="72"/>
      <c r="E168" s="44"/>
    </row>
    <row r="169" spans="1:5" ht="15.75" x14ac:dyDescent="0.25">
      <c r="A169" s="45" t="s">
        <v>191</v>
      </c>
      <c r="B169" s="36" t="s">
        <v>147</v>
      </c>
      <c r="C169" s="16" t="s">
        <v>148</v>
      </c>
      <c r="D169" s="63">
        <f>2898.32+2381.67+2454.08+57.67</f>
        <v>7791.74</v>
      </c>
      <c r="E169" s="42" t="s">
        <v>271</v>
      </c>
    </row>
    <row r="170" spans="1:5" ht="15.75" x14ac:dyDescent="0.25">
      <c r="A170" s="46"/>
      <c r="B170" s="37"/>
      <c r="C170" s="9"/>
      <c r="D170" s="67"/>
      <c r="E170" s="43"/>
    </row>
    <row r="171" spans="1:5" ht="15.75" x14ac:dyDescent="0.25">
      <c r="A171" s="46"/>
      <c r="B171" s="37"/>
      <c r="C171" s="9" t="s">
        <v>149</v>
      </c>
      <c r="D171" s="67"/>
      <c r="E171" s="43"/>
    </row>
    <row r="172" spans="1:5" ht="15.75" x14ac:dyDescent="0.25">
      <c r="A172" s="46"/>
      <c r="B172" s="37"/>
      <c r="C172" s="9" t="s">
        <v>150</v>
      </c>
      <c r="D172" s="67"/>
      <c r="E172" s="44"/>
    </row>
    <row r="173" spans="1:5" ht="27" customHeight="1" x14ac:dyDescent="0.25">
      <c r="A173" s="45" t="s">
        <v>192</v>
      </c>
      <c r="B173" s="36" t="s">
        <v>220</v>
      </c>
      <c r="C173" s="16" t="s">
        <v>151</v>
      </c>
      <c r="D173" s="63">
        <f>11042.75+9441.67</f>
        <v>20484.419999999998</v>
      </c>
      <c r="E173" s="42"/>
    </row>
    <row r="174" spans="1:5" ht="15.75" x14ac:dyDescent="0.25">
      <c r="A174" s="46"/>
      <c r="B174" s="37"/>
      <c r="C174" s="9"/>
      <c r="D174" s="67"/>
      <c r="E174" s="43"/>
    </row>
    <row r="175" spans="1:5" ht="15.75" x14ac:dyDescent="0.25">
      <c r="A175" s="50"/>
      <c r="B175" s="37"/>
      <c r="C175" s="9" t="s">
        <v>152</v>
      </c>
      <c r="D175" s="67"/>
      <c r="E175" s="43"/>
    </row>
    <row r="176" spans="1:5" ht="15.75" x14ac:dyDescent="0.25">
      <c r="A176" s="51"/>
      <c r="B176" s="38"/>
      <c r="C176" s="10"/>
      <c r="D176" s="72"/>
      <c r="E176" s="44"/>
    </row>
    <row r="177" spans="1:5" ht="15.75" x14ac:dyDescent="0.25">
      <c r="A177" s="45" t="s">
        <v>193</v>
      </c>
      <c r="B177" s="36" t="s">
        <v>153</v>
      </c>
      <c r="C177" s="16" t="s">
        <v>154</v>
      </c>
      <c r="D177" s="63">
        <v>0</v>
      </c>
      <c r="E177" s="42" t="s">
        <v>68</v>
      </c>
    </row>
    <row r="178" spans="1:5" ht="15.75" x14ac:dyDescent="0.25">
      <c r="A178" s="46"/>
      <c r="B178" s="37"/>
      <c r="C178" s="9"/>
      <c r="D178" s="67"/>
      <c r="E178" s="43"/>
    </row>
    <row r="179" spans="1:5" ht="15.75" x14ac:dyDescent="0.25">
      <c r="A179" s="50"/>
      <c r="B179" s="37"/>
      <c r="C179" s="9" t="s">
        <v>155</v>
      </c>
      <c r="D179" s="67"/>
      <c r="E179" s="43"/>
    </row>
    <row r="180" spans="1:5" ht="15.75" x14ac:dyDescent="0.25">
      <c r="A180" s="51"/>
      <c r="B180" s="38"/>
      <c r="C180" s="10"/>
      <c r="D180" s="72"/>
      <c r="E180" s="44"/>
    </row>
    <row r="181" spans="1:5" ht="15.75" x14ac:dyDescent="0.25">
      <c r="A181" s="45" t="s">
        <v>194</v>
      </c>
      <c r="B181" s="36" t="s">
        <v>279</v>
      </c>
      <c r="C181" s="16" t="s">
        <v>210</v>
      </c>
      <c r="D181" s="63">
        <f>193.25+1150</f>
        <v>1343.25</v>
      </c>
      <c r="E181" s="42" t="s">
        <v>68</v>
      </c>
    </row>
    <row r="182" spans="1:5" ht="15.75" x14ac:dyDescent="0.25">
      <c r="A182" s="46"/>
      <c r="B182" s="37"/>
      <c r="C182" s="9"/>
      <c r="D182" s="64"/>
      <c r="E182" s="53"/>
    </row>
    <row r="183" spans="1:5" ht="15.75" x14ac:dyDescent="0.25">
      <c r="A183" s="50"/>
      <c r="B183" s="37"/>
      <c r="C183" s="9" t="s">
        <v>83</v>
      </c>
      <c r="D183" s="64"/>
      <c r="E183" s="53"/>
    </row>
    <row r="184" spans="1:5" ht="52.5" customHeight="1" x14ac:dyDescent="0.25">
      <c r="A184" s="51"/>
      <c r="B184" s="38"/>
      <c r="C184" s="9"/>
      <c r="D184" s="65"/>
      <c r="E184" s="54"/>
    </row>
    <row r="185" spans="1:5" ht="15.75" x14ac:dyDescent="0.25">
      <c r="A185" s="45" t="s">
        <v>195</v>
      </c>
      <c r="B185" s="36" t="s">
        <v>221</v>
      </c>
      <c r="C185" s="16" t="s">
        <v>156</v>
      </c>
      <c r="D185" s="63">
        <f>10794.64+14312.25+10487.97+14312.25</f>
        <v>49907.11</v>
      </c>
      <c r="E185" s="42"/>
    </row>
    <row r="186" spans="1:5" ht="15.75" x14ac:dyDescent="0.25">
      <c r="A186" s="46"/>
      <c r="B186" s="37"/>
      <c r="C186" s="9"/>
      <c r="D186" s="67"/>
      <c r="E186" s="43"/>
    </row>
    <row r="187" spans="1:5" ht="15.75" x14ac:dyDescent="0.25">
      <c r="A187" s="50"/>
      <c r="B187" s="37"/>
      <c r="C187" s="9" t="s">
        <v>157</v>
      </c>
      <c r="D187" s="67"/>
      <c r="E187" s="43"/>
    </row>
    <row r="188" spans="1:5" ht="15.75" x14ac:dyDescent="0.25">
      <c r="A188" s="51"/>
      <c r="B188" s="38"/>
      <c r="C188" s="10" t="s">
        <v>158</v>
      </c>
      <c r="D188" s="72"/>
      <c r="E188" s="44"/>
    </row>
    <row r="189" spans="1:5" ht="15.75" x14ac:dyDescent="0.25">
      <c r="A189" s="45" t="s">
        <v>196</v>
      </c>
      <c r="B189" s="36" t="s">
        <v>159</v>
      </c>
      <c r="C189" s="16" t="s">
        <v>160</v>
      </c>
      <c r="D189" s="63">
        <f>23658.78+71.89</f>
        <v>23730.67</v>
      </c>
      <c r="E189" s="42" t="s">
        <v>272</v>
      </c>
    </row>
    <row r="190" spans="1:5" ht="15.75" x14ac:dyDescent="0.25">
      <c r="A190" s="46"/>
      <c r="B190" s="37"/>
      <c r="C190" s="9"/>
      <c r="D190" s="67"/>
      <c r="E190" s="43"/>
    </row>
    <row r="191" spans="1:5" ht="15.75" x14ac:dyDescent="0.25">
      <c r="A191" s="50"/>
      <c r="B191" s="37"/>
      <c r="C191" s="9" t="s">
        <v>110</v>
      </c>
      <c r="D191" s="67"/>
      <c r="E191" s="43"/>
    </row>
    <row r="192" spans="1:5" ht="15.75" x14ac:dyDescent="0.25">
      <c r="A192" s="51"/>
      <c r="B192" s="38"/>
      <c r="C192" s="10"/>
      <c r="D192" s="72"/>
      <c r="E192" s="44"/>
    </row>
    <row r="193" spans="1:5" ht="15.75" x14ac:dyDescent="0.25">
      <c r="A193" s="45" t="s">
        <v>197</v>
      </c>
      <c r="B193" s="36" t="s">
        <v>226</v>
      </c>
      <c r="C193" s="16" t="s">
        <v>204</v>
      </c>
      <c r="D193" s="97">
        <f>32298.37+31452.3+32847.36+28593</f>
        <v>125191.03</v>
      </c>
      <c r="E193" s="52"/>
    </row>
    <row r="194" spans="1:5" ht="15.75" x14ac:dyDescent="0.25">
      <c r="A194" s="46"/>
      <c r="B194" s="79"/>
      <c r="C194" s="9"/>
      <c r="D194" s="95"/>
      <c r="E194" s="53"/>
    </row>
    <row r="195" spans="1:5" ht="15.75" x14ac:dyDescent="0.25">
      <c r="A195" s="50"/>
      <c r="B195" s="79"/>
      <c r="C195" s="9" t="s">
        <v>175</v>
      </c>
      <c r="D195" s="95"/>
      <c r="E195" s="53"/>
    </row>
    <row r="196" spans="1:5" ht="15.75" x14ac:dyDescent="0.25">
      <c r="A196" s="50"/>
      <c r="B196" s="79"/>
      <c r="C196" s="9" t="s">
        <v>94</v>
      </c>
      <c r="D196" s="95"/>
      <c r="E196" s="53"/>
    </row>
    <row r="197" spans="1:5" ht="15.75" x14ac:dyDescent="0.25">
      <c r="A197" s="51"/>
      <c r="B197" s="79"/>
      <c r="C197" s="9"/>
      <c r="D197" s="96"/>
      <c r="E197" s="54"/>
    </row>
    <row r="198" spans="1:5" ht="15.75" x14ac:dyDescent="0.25">
      <c r="A198" s="45" t="s">
        <v>198</v>
      </c>
      <c r="B198" s="36" t="s">
        <v>222</v>
      </c>
      <c r="C198" s="16" t="s">
        <v>223</v>
      </c>
      <c r="D198" s="63">
        <f>5502.07+43.05</f>
        <v>5545.12</v>
      </c>
      <c r="E198" s="42"/>
    </row>
    <row r="199" spans="1:5" ht="15.75" x14ac:dyDescent="0.25">
      <c r="A199" s="46"/>
      <c r="B199" s="37"/>
      <c r="C199" s="9"/>
      <c r="D199" s="67"/>
      <c r="E199" s="43"/>
    </row>
    <row r="200" spans="1:5" ht="15.75" x14ac:dyDescent="0.25">
      <c r="A200" s="50"/>
      <c r="B200" s="37"/>
      <c r="C200" s="9" t="s">
        <v>18</v>
      </c>
      <c r="D200" s="67"/>
      <c r="E200" s="43"/>
    </row>
    <row r="201" spans="1:5" ht="15.75" x14ac:dyDescent="0.25">
      <c r="A201" s="51"/>
      <c r="B201" s="38"/>
      <c r="C201" s="10"/>
      <c r="D201" s="72"/>
      <c r="E201" s="44"/>
    </row>
    <row r="202" spans="1:5" ht="15.75" x14ac:dyDescent="0.25">
      <c r="A202" s="45" t="s">
        <v>199</v>
      </c>
      <c r="B202" s="36" t="s">
        <v>225</v>
      </c>
      <c r="C202" s="29" t="s">
        <v>207</v>
      </c>
      <c r="D202" s="97">
        <f>6182.65+2689.22</f>
        <v>8871.869999999999</v>
      </c>
      <c r="E202" s="52"/>
    </row>
    <row r="203" spans="1:5" ht="15.75" x14ac:dyDescent="0.25">
      <c r="A203" s="46"/>
      <c r="B203" s="37"/>
      <c r="C203" s="30"/>
      <c r="D203" s="95"/>
      <c r="E203" s="53"/>
    </row>
    <row r="204" spans="1:5" ht="15.75" x14ac:dyDescent="0.25">
      <c r="A204" s="50"/>
      <c r="B204" s="37"/>
      <c r="C204" s="30" t="s">
        <v>13</v>
      </c>
      <c r="D204" s="95"/>
      <c r="E204" s="53"/>
    </row>
    <row r="205" spans="1:5" ht="15.75" x14ac:dyDescent="0.25">
      <c r="A205" s="50"/>
      <c r="B205" s="37"/>
      <c r="C205" s="30"/>
      <c r="D205" s="95"/>
      <c r="E205" s="53"/>
    </row>
    <row r="206" spans="1:5" ht="15.75" x14ac:dyDescent="0.25">
      <c r="A206" s="51"/>
      <c r="B206" s="27"/>
      <c r="C206" s="30"/>
      <c r="D206" s="96"/>
      <c r="E206" s="54"/>
    </row>
    <row r="207" spans="1:5" ht="15" customHeight="1" x14ac:dyDescent="0.25">
      <c r="A207" s="45" t="s">
        <v>249</v>
      </c>
      <c r="B207" s="36" t="s">
        <v>203</v>
      </c>
      <c r="C207" s="16" t="s">
        <v>204</v>
      </c>
      <c r="D207" s="93">
        <v>0</v>
      </c>
      <c r="E207" s="42" t="s">
        <v>68</v>
      </c>
    </row>
    <row r="208" spans="1:5" ht="15.75" x14ac:dyDescent="0.25">
      <c r="A208" s="46"/>
      <c r="B208" s="79"/>
      <c r="C208" s="9"/>
      <c r="D208" s="95"/>
      <c r="E208" s="53"/>
    </row>
    <row r="209" spans="1:5" ht="15.75" x14ac:dyDescent="0.25">
      <c r="A209" s="50"/>
      <c r="B209" s="79"/>
      <c r="C209" s="9" t="s">
        <v>129</v>
      </c>
      <c r="D209" s="95"/>
      <c r="E209" s="53"/>
    </row>
    <row r="210" spans="1:5" ht="15.75" x14ac:dyDescent="0.25">
      <c r="A210" s="50"/>
      <c r="B210" s="79"/>
      <c r="C210" s="9"/>
      <c r="D210" s="95"/>
      <c r="E210" s="53"/>
    </row>
    <row r="211" spans="1:5" ht="15.75" x14ac:dyDescent="0.25">
      <c r="A211" s="51"/>
      <c r="B211" s="80"/>
      <c r="C211" s="10"/>
      <c r="D211" s="96"/>
      <c r="E211" s="54"/>
    </row>
    <row r="212" spans="1:5" ht="19.5" customHeight="1" x14ac:dyDescent="0.25">
      <c r="A212" s="45" t="s">
        <v>250</v>
      </c>
      <c r="B212" s="36" t="s">
        <v>224</v>
      </c>
      <c r="C212" s="16" t="s">
        <v>205</v>
      </c>
      <c r="D212" s="93">
        <f>6375.26+9102.22+6653.26+4850.63+6629.06+4850.63</f>
        <v>38461.06</v>
      </c>
      <c r="E212" s="52"/>
    </row>
    <row r="213" spans="1:5" ht="15.75" x14ac:dyDescent="0.25">
      <c r="A213" s="46"/>
      <c r="B213" s="79"/>
      <c r="C213" s="9"/>
      <c r="D213" s="95"/>
      <c r="E213" s="53"/>
    </row>
    <row r="214" spans="1:5" ht="15.75" x14ac:dyDescent="0.25">
      <c r="A214" s="50"/>
      <c r="B214" s="79"/>
      <c r="C214" s="9" t="s">
        <v>157</v>
      </c>
      <c r="D214" s="95"/>
      <c r="E214" s="53"/>
    </row>
    <row r="215" spans="1:5" ht="15.75" x14ac:dyDescent="0.25">
      <c r="A215" s="50"/>
      <c r="B215" s="79"/>
      <c r="C215" s="9" t="s">
        <v>21</v>
      </c>
      <c r="D215" s="95"/>
      <c r="E215" s="53"/>
    </row>
    <row r="216" spans="1:5" ht="34.5" customHeight="1" x14ac:dyDescent="0.25">
      <c r="A216" s="51"/>
      <c r="B216" s="80"/>
      <c r="C216" s="9" t="s">
        <v>206</v>
      </c>
      <c r="D216" s="96"/>
      <c r="E216" s="54"/>
    </row>
    <row r="217" spans="1:5" ht="15.75" x14ac:dyDescent="0.25">
      <c r="A217" s="56" t="s">
        <v>200</v>
      </c>
      <c r="B217" s="59" t="s">
        <v>285</v>
      </c>
      <c r="C217" s="16" t="s">
        <v>162</v>
      </c>
      <c r="D217" s="63">
        <f>3562.21+2692+4872.82+24325.99</f>
        <v>35453.020000000004</v>
      </c>
      <c r="E217" s="75"/>
    </row>
    <row r="218" spans="1:5" ht="15.75" x14ac:dyDescent="0.25">
      <c r="A218" s="57"/>
      <c r="B218" s="60"/>
      <c r="C218" s="9"/>
      <c r="D218" s="67"/>
      <c r="E218" s="73"/>
    </row>
    <row r="219" spans="1:5" ht="15.75" x14ac:dyDescent="0.25">
      <c r="A219" s="57"/>
      <c r="B219" s="60"/>
      <c r="C219" s="9" t="s">
        <v>13</v>
      </c>
      <c r="D219" s="67"/>
      <c r="E219" s="73"/>
    </row>
    <row r="220" spans="1:5" ht="15.75" x14ac:dyDescent="0.25">
      <c r="A220" s="57"/>
      <c r="B220" s="66"/>
      <c r="C220" s="9" t="s">
        <v>14</v>
      </c>
      <c r="D220" s="67"/>
      <c r="E220" s="73"/>
    </row>
    <row r="221" spans="1:5" ht="15.75" x14ac:dyDescent="0.25">
      <c r="A221" s="78"/>
      <c r="B221" s="62"/>
      <c r="C221" s="12"/>
      <c r="D221" s="72"/>
      <c r="E221" s="74"/>
    </row>
    <row r="222" spans="1:5" ht="15.75" x14ac:dyDescent="0.25">
      <c r="A222" s="56" t="s">
        <v>251</v>
      </c>
      <c r="B222" s="36" t="s">
        <v>228</v>
      </c>
      <c r="C222" s="16" t="s">
        <v>208</v>
      </c>
      <c r="D222" s="63">
        <f>9140.81+5139.22+8864.97+10585.22</f>
        <v>33730.22</v>
      </c>
      <c r="E222" s="75"/>
    </row>
    <row r="223" spans="1:5" ht="15.75" x14ac:dyDescent="0.25">
      <c r="A223" s="57"/>
      <c r="B223" s="37"/>
      <c r="C223" s="26"/>
      <c r="D223" s="64"/>
      <c r="E223" s="76"/>
    </row>
    <row r="224" spans="1:5" ht="15.75" x14ac:dyDescent="0.25">
      <c r="A224" s="57"/>
      <c r="B224" s="37"/>
      <c r="C224" s="13" t="s">
        <v>157</v>
      </c>
      <c r="D224" s="64"/>
      <c r="E224" s="76"/>
    </row>
    <row r="225" spans="1:12" ht="15.75" x14ac:dyDescent="0.25">
      <c r="A225" s="57"/>
      <c r="B225" s="38"/>
      <c r="C225" s="14" t="s">
        <v>209</v>
      </c>
      <c r="D225" s="65"/>
      <c r="E225" s="77"/>
    </row>
    <row r="226" spans="1:12" ht="15.75" x14ac:dyDescent="0.25">
      <c r="A226" s="56" t="s">
        <v>252</v>
      </c>
      <c r="B226" s="36" t="s">
        <v>227</v>
      </c>
      <c r="C226" s="16" t="s">
        <v>213</v>
      </c>
      <c r="D226" s="49">
        <f>11028.31+13110.28</f>
        <v>24138.59</v>
      </c>
      <c r="E226" s="75"/>
    </row>
    <row r="227" spans="1:12" ht="15.75" x14ac:dyDescent="0.25">
      <c r="A227" s="57"/>
      <c r="B227" s="37"/>
      <c r="C227" s="13"/>
      <c r="D227" s="64"/>
      <c r="E227" s="76"/>
    </row>
    <row r="228" spans="1:12" ht="15.75" x14ac:dyDescent="0.25">
      <c r="A228" s="57"/>
      <c r="B228" s="37"/>
      <c r="C228" s="13" t="s">
        <v>214</v>
      </c>
      <c r="D228" s="64"/>
      <c r="E228" s="76"/>
    </row>
    <row r="229" spans="1:12" ht="33" customHeight="1" x14ac:dyDescent="0.25">
      <c r="A229" s="57"/>
      <c r="B229" s="38"/>
      <c r="C229" s="13"/>
      <c r="D229" s="65"/>
      <c r="E229" s="77"/>
    </row>
    <row r="230" spans="1:12" ht="31.5" x14ac:dyDescent="0.25">
      <c r="A230" s="56" t="s">
        <v>253</v>
      </c>
      <c r="B230" s="59" t="s">
        <v>211</v>
      </c>
      <c r="C230" s="16" t="s">
        <v>212</v>
      </c>
      <c r="D230" s="49">
        <v>0</v>
      </c>
      <c r="E230" s="42" t="s">
        <v>68</v>
      </c>
    </row>
    <row r="231" spans="1:12" ht="15.75" x14ac:dyDescent="0.25">
      <c r="A231" s="57"/>
      <c r="B231" s="60"/>
      <c r="C231" s="13"/>
      <c r="D231" s="64"/>
      <c r="E231" s="55"/>
      <c r="L231" s="33"/>
    </row>
    <row r="232" spans="1:12" ht="15.75" x14ac:dyDescent="0.25">
      <c r="A232" s="57"/>
      <c r="B232" s="60"/>
      <c r="C232" s="13" t="s">
        <v>209</v>
      </c>
      <c r="D232" s="64"/>
      <c r="E232" s="55"/>
    </row>
    <row r="233" spans="1:12" ht="24.75" customHeight="1" x14ac:dyDescent="0.25">
      <c r="A233" s="57"/>
      <c r="B233" s="62"/>
      <c r="C233" s="14"/>
      <c r="D233" s="65"/>
      <c r="E233" s="98"/>
    </row>
    <row r="234" spans="1:12" ht="15.75" customHeight="1" x14ac:dyDescent="0.25">
      <c r="A234" s="56" t="s">
        <v>254</v>
      </c>
      <c r="B234" s="59" t="s">
        <v>229</v>
      </c>
      <c r="C234" s="16" t="s">
        <v>215</v>
      </c>
      <c r="D234" s="49">
        <f>70.33+70.33</f>
        <v>140.66</v>
      </c>
      <c r="E234" s="42" t="s">
        <v>68</v>
      </c>
    </row>
    <row r="235" spans="1:12" ht="15.75" customHeight="1" x14ac:dyDescent="0.25">
      <c r="A235" s="57"/>
      <c r="B235" s="60"/>
      <c r="C235" s="13"/>
      <c r="D235" s="64"/>
      <c r="E235" s="55"/>
    </row>
    <row r="236" spans="1:12" ht="15.75" customHeight="1" x14ac:dyDescent="0.25">
      <c r="A236" s="57"/>
      <c r="B236" s="60"/>
      <c r="C236" s="13" t="s">
        <v>17</v>
      </c>
      <c r="D236" s="64"/>
      <c r="E236" s="55"/>
    </row>
    <row r="237" spans="1:12" ht="15.75" customHeight="1" x14ac:dyDescent="0.25">
      <c r="A237" s="99"/>
      <c r="B237" s="62"/>
      <c r="C237" s="14" t="s">
        <v>134</v>
      </c>
      <c r="D237" s="65"/>
      <c r="E237" s="98"/>
    </row>
    <row r="238" spans="1:12" ht="15.75" customHeight="1" x14ac:dyDescent="0.25">
      <c r="A238" s="56" t="s">
        <v>274</v>
      </c>
      <c r="B238" s="59" t="s">
        <v>277</v>
      </c>
      <c r="C238" s="9" t="s">
        <v>278</v>
      </c>
      <c r="D238" s="49">
        <f>401.61</f>
        <v>401.61</v>
      </c>
      <c r="E238" s="42"/>
    </row>
    <row r="239" spans="1:12" ht="15.75" customHeight="1" x14ac:dyDescent="0.25">
      <c r="A239" s="57"/>
      <c r="B239" s="60"/>
      <c r="C239" s="13"/>
      <c r="D239" s="50"/>
      <c r="E239" s="53"/>
    </row>
    <row r="240" spans="1:12" ht="15.75" customHeight="1" x14ac:dyDescent="0.25">
      <c r="A240" s="58"/>
      <c r="B240" s="60"/>
      <c r="C240" s="13" t="s">
        <v>157</v>
      </c>
      <c r="D240" s="50"/>
      <c r="E240" s="53"/>
    </row>
    <row r="241" spans="1:5" ht="15.75" customHeight="1" x14ac:dyDescent="0.25">
      <c r="A241" s="58"/>
      <c r="B241" s="61"/>
      <c r="C241" s="14"/>
      <c r="D241" s="51"/>
      <c r="E241" s="54"/>
    </row>
    <row r="242" spans="1:5" ht="15.75" customHeight="1" x14ac:dyDescent="0.25">
      <c r="A242" s="56" t="s">
        <v>275</v>
      </c>
      <c r="B242" s="60" t="s">
        <v>242</v>
      </c>
      <c r="C242" s="9" t="s">
        <v>243</v>
      </c>
      <c r="D242" s="49">
        <v>5194.33</v>
      </c>
      <c r="E242" s="42" t="s">
        <v>273</v>
      </c>
    </row>
    <row r="243" spans="1:5" ht="15.75" customHeight="1" x14ac:dyDescent="0.25">
      <c r="A243" s="57"/>
      <c r="B243" s="60"/>
      <c r="C243" s="13"/>
      <c r="D243" s="50"/>
      <c r="E243" s="55"/>
    </row>
    <row r="244" spans="1:5" ht="15.75" customHeight="1" x14ac:dyDescent="0.25">
      <c r="A244" s="57"/>
      <c r="B244" s="60"/>
      <c r="C244" s="13" t="s">
        <v>244</v>
      </c>
      <c r="D244" s="50"/>
      <c r="E244" s="55"/>
    </row>
    <row r="245" spans="1:5" ht="15.75" customHeight="1" x14ac:dyDescent="0.25">
      <c r="A245" s="57"/>
      <c r="B245" s="60"/>
      <c r="C245" s="13" t="s">
        <v>245</v>
      </c>
      <c r="D245" s="50"/>
      <c r="E245" s="55"/>
    </row>
    <row r="246" spans="1:5" ht="15.75" customHeight="1" x14ac:dyDescent="0.25">
      <c r="A246" s="58"/>
      <c r="B246" s="60"/>
      <c r="C246" s="13" t="s">
        <v>246</v>
      </c>
      <c r="D246" s="50"/>
      <c r="E246" s="53"/>
    </row>
    <row r="247" spans="1:5" ht="15.75" customHeight="1" x14ac:dyDescent="0.25">
      <c r="A247" s="78"/>
      <c r="B247" s="60"/>
      <c r="C247" s="14"/>
      <c r="D247" s="51"/>
      <c r="E247" s="54"/>
    </row>
    <row r="248" spans="1:5" ht="15.75" x14ac:dyDescent="0.25">
      <c r="A248" s="45" t="s">
        <v>255</v>
      </c>
      <c r="B248" s="59" t="s">
        <v>280</v>
      </c>
      <c r="C248" s="16" t="s">
        <v>163</v>
      </c>
      <c r="D248" s="63">
        <f>1606.45+34.87</f>
        <v>1641.32</v>
      </c>
      <c r="E248" s="42"/>
    </row>
    <row r="249" spans="1:5" ht="15.75" x14ac:dyDescent="0.25">
      <c r="A249" s="46"/>
      <c r="B249" s="60"/>
      <c r="C249" s="9"/>
      <c r="D249" s="67"/>
      <c r="E249" s="43"/>
    </row>
    <row r="250" spans="1:5" ht="15.75" x14ac:dyDescent="0.25">
      <c r="A250" s="46"/>
      <c r="B250" s="60"/>
      <c r="C250" s="13" t="s">
        <v>18</v>
      </c>
      <c r="D250" s="67"/>
      <c r="E250" s="43"/>
    </row>
    <row r="251" spans="1:5" ht="15.75" x14ac:dyDescent="0.25">
      <c r="A251" s="71"/>
      <c r="B251" s="66"/>
      <c r="C251" s="25"/>
      <c r="D251" s="72"/>
      <c r="E251" s="44"/>
    </row>
    <row r="252" spans="1:5" ht="15.75" x14ac:dyDescent="0.25">
      <c r="A252" s="45" t="s">
        <v>256</v>
      </c>
      <c r="B252" s="59" t="s">
        <v>281</v>
      </c>
      <c r="C252" s="16" t="s">
        <v>282</v>
      </c>
      <c r="D252" s="63">
        <v>0</v>
      </c>
      <c r="E252" s="42" t="s">
        <v>283</v>
      </c>
    </row>
    <row r="253" spans="1:5" ht="15.75" x14ac:dyDescent="0.25">
      <c r="A253" s="50"/>
      <c r="B253" s="60"/>
      <c r="C253" s="23"/>
      <c r="D253" s="50"/>
      <c r="E253" s="43"/>
    </row>
    <row r="254" spans="1:5" ht="15.75" x14ac:dyDescent="0.25">
      <c r="A254" s="50"/>
      <c r="B254" s="60"/>
      <c r="C254" s="9" t="s">
        <v>13</v>
      </c>
      <c r="D254" s="50"/>
      <c r="E254" s="43"/>
    </row>
    <row r="255" spans="1:5" ht="15.75" x14ac:dyDescent="0.25">
      <c r="A255" s="51"/>
      <c r="B255" s="61"/>
      <c r="C255" s="9" t="s">
        <v>146</v>
      </c>
      <c r="D255" s="51"/>
      <c r="E255" s="70"/>
    </row>
    <row r="256" spans="1:5" ht="15.75" x14ac:dyDescent="0.25">
      <c r="A256" s="45" t="s">
        <v>257</v>
      </c>
      <c r="B256" s="59" t="s">
        <v>230</v>
      </c>
      <c r="C256" s="16" t="s">
        <v>164</v>
      </c>
      <c r="D256" s="63">
        <f>9995.73+8528.86+8636.3+8528.86</f>
        <v>35689.75</v>
      </c>
      <c r="E256" s="55"/>
    </row>
    <row r="257" spans="1:5" x14ac:dyDescent="0.25">
      <c r="A257" s="46"/>
      <c r="B257" s="60"/>
      <c r="C257" s="31"/>
      <c r="D257" s="64"/>
      <c r="E257" s="43"/>
    </row>
    <row r="258" spans="1:5" ht="15.75" x14ac:dyDescent="0.25">
      <c r="A258" s="46"/>
      <c r="B258" s="60"/>
      <c r="C258" s="9" t="s">
        <v>17</v>
      </c>
      <c r="D258" s="64"/>
      <c r="E258" s="43"/>
    </row>
    <row r="259" spans="1:5" ht="15.75" x14ac:dyDescent="0.25">
      <c r="A259" s="71"/>
      <c r="B259" s="66"/>
      <c r="C259" s="9" t="s">
        <v>20</v>
      </c>
      <c r="D259" s="65"/>
      <c r="E259" s="44"/>
    </row>
    <row r="260" spans="1:5" ht="15.75" x14ac:dyDescent="0.25">
      <c r="A260" s="90" t="s">
        <v>258</v>
      </c>
      <c r="B260" s="91" t="s">
        <v>286</v>
      </c>
      <c r="C260" s="16" t="s">
        <v>164</v>
      </c>
      <c r="D260" s="63">
        <f>2729.42+42.23</f>
        <v>2771.65</v>
      </c>
      <c r="E260" s="42" t="s">
        <v>121</v>
      </c>
    </row>
    <row r="261" spans="1:5" x14ac:dyDescent="0.25">
      <c r="A261" s="90"/>
      <c r="B261" s="91"/>
      <c r="C261" s="31"/>
      <c r="D261" s="67"/>
      <c r="E261" s="43"/>
    </row>
    <row r="262" spans="1:5" ht="15.75" x14ac:dyDescent="0.25">
      <c r="A262" s="90"/>
      <c r="B262" s="91"/>
      <c r="C262" s="9" t="s">
        <v>165</v>
      </c>
      <c r="D262" s="72"/>
      <c r="E262" s="44"/>
    </row>
    <row r="263" spans="1:5" ht="15.75" x14ac:dyDescent="0.25">
      <c r="A263" s="45" t="s">
        <v>259</v>
      </c>
      <c r="B263" s="59" t="s">
        <v>287</v>
      </c>
      <c r="C263" s="16" t="s">
        <v>239</v>
      </c>
      <c r="D263" s="93">
        <f>13253.2+8124+20289.02</f>
        <v>41666.22</v>
      </c>
      <c r="E263" s="55"/>
    </row>
    <row r="264" spans="1:5" ht="15.75" x14ac:dyDescent="0.25">
      <c r="A264" s="46"/>
      <c r="B264" s="60"/>
      <c r="C264" s="32"/>
      <c r="D264" s="94"/>
      <c r="E264" s="55"/>
    </row>
    <row r="265" spans="1:5" ht="15.75" x14ac:dyDescent="0.25">
      <c r="A265" s="46"/>
      <c r="B265" s="60"/>
      <c r="C265" s="32" t="s">
        <v>240</v>
      </c>
      <c r="D265" s="94"/>
      <c r="E265" s="55"/>
    </row>
    <row r="266" spans="1:5" ht="15.75" x14ac:dyDescent="0.25">
      <c r="A266" s="51"/>
      <c r="B266" s="62"/>
      <c r="C266" s="32" t="s">
        <v>241</v>
      </c>
      <c r="D266" s="72"/>
      <c r="E266" s="44"/>
    </row>
    <row r="267" spans="1:5" ht="15.75" x14ac:dyDescent="0.25">
      <c r="A267" s="45" t="s">
        <v>260</v>
      </c>
      <c r="B267" s="59" t="s">
        <v>231</v>
      </c>
      <c r="C267" s="16" t="s">
        <v>232</v>
      </c>
      <c r="D267" s="63">
        <f>8970+6334.27+7888.25+6290.09</f>
        <v>29482.61</v>
      </c>
      <c r="E267" s="42"/>
    </row>
    <row r="268" spans="1:5" x14ac:dyDescent="0.25">
      <c r="A268" s="50"/>
      <c r="B268" s="60"/>
      <c r="D268" s="64"/>
      <c r="E268" s="43"/>
    </row>
    <row r="269" spans="1:5" ht="15.75" x14ac:dyDescent="0.25">
      <c r="A269" s="50"/>
      <c r="B269" s="60"/>
      <c r="C269" s="32" t="s">
        <v>175</v>
      </c>
      <c r="D269" s="64"/>
      <c r="E269" s="43"/>
    </row>
    <row r="270" spans="1:5" ht="15.75" x14ac:dyDescent="0.25">
      <c r="A270" s="51"/>
      <c r="B270" s="62"/>
      <c r="C270" s="34" t="s">
        <v>50</v>
      </c>
      <c r="D270" s="65"/>
      <c r="E270" s="44"/>
    </row>
    <row r="271" spans="1:5" ht="15.75" x14ac:dyDescent="0.25">
      <c r="A271" s="90" t="s">
        <v>261</v>
      </c>
      <c r="B271" s="92" t="s">
        <v>288</v>
      </c>
      <c r="C271" s="16" t="s">
        <v>166</v>
      </c>
      <c r="D271" s="63">
        <f>3012.09+71.4</f>
        <v>3083.4900000000002</v>
      </c>
      <c r="E271" s="42" t="s">
        <v>121</v>
      </c>
    </row>
    <row r="272" spans="1:5" ht="15.75" x14ac:dyDescent="0.25">
      <c r="A272" s="90"/>
      <c r="B272" s="91"/>
      <c r="C272" s="9"/>
      <c r="D272" s="67"/>
      <c r="E272" s="43"/>
    </row>
    <row r="273" spans="1:5" ht="15.75" x14ac:dyDescent="0.25">
      <c r="A273" s="90"/>
      <c r="B273" s="91"/>
      <c r="C273" s="10" t="s">
        <v>167</v>
      </c>
      <c r="D273" s="72"/>
      <c r="E273" s="43"/>
    </row>
    <row r="274" spans="1:5" ht="15.75" x14ac:dyDescent="0.25">
      <c r="A274" s="90" t="s">
        <v>262</v>
      </c>
      <c r="B274" s="91" t="s">
        <v>289</v>
      </c>
      <c r="C274" s="16" t="s">
        <v>168</v>
      </c>
      <c r="D274" s="63">
        <f>13765.24+11534.31+13363.64+11534.31</f>
        <v>50197.5</v>
      </c>
      <c r="E274" s="42"/>
    </row>
    <row r="275" spans="1:5" ht="15.75" x14ac:dyDescent="0.25">
      <c r="A275" s="90"/>
      <c r="B275" s="91"/>
      <c r="C275" s="9"/>
      <c r="D275" s="67"/>
      <c r="E275" s="55"/>
    </row>
    <row r="276" spans="1:5" ht="15.75" x14ac:dyDescent="0.25">
      <c r="A276" s="90"/>
      <c r="B276" s="91"/>
      <c r="C276" s="9" t="s">
        <v>175</v>
      </c>
      <c r="D276" s="67"/>
      <c r="E276" s="55"/>
    </row>
    <row r="277" spans="1:5" ht="15.75" x14ac:dyDescent="0.25">
      <c r="A277" s="90"/>
      <c r="B277" s="91"/>
      <c r="C277" s="10" t="s">
        <v>94</v>
      </c>
      <c r="D277" s="72"/>
      <c r="E277" s="44"/>
    </row>
    <row r="278" spans="1:5" ht="15.75" x14ac:dyDescent="0.25">
      <c r="A278" s="45" t="s">
        <v>263</v>
      </c>
      <c r="B278" s="36" t="s">
        <v>216</v>
      </c>
      <c r="C278" s="16" t="s">
        <v>217</v>
      </c>
      <c r="D278" s="39">
        <v>42.84</v>
      </c>
      <c r="E278" s="42" t="s">
        <v>273</v>
      </c>
    </row>
    <row r="279" spans="1:5" ht="15.75" x14ac:dyDescent="0.25">
      <c r="A279" s="46"/>
      <c r="B279" s="37"/>
      <c r="C279" s="23"/>
      <c r="D279" s="40"/>
      <c r="E279" s="43"/>
    </row>
    <row r="280" spans="1:5" ht="15.75" x14ac:dyDescent="0.25">
      <c r="A280" s="46"/>
      <c r="B280" s="37"/>
      <c r="C280" s="9" t="s">
        <v>218</v>
      </c>
      <c r="D280" s="40"/>
      <c r="E280" s="43"/>
    </row>
    <row r="281" spans="1:5" ht="15.75" x14ac:dyDescent="0.25">
      <c r="A281" s="71"/>
      <c r="B281" s="38"/>
      <c r="C281" s="25"/>
      <c r="D281" s="41"/>
      <c r="E281" s="44"/>
    </row>
    <row r="282" spans="1:5" ht="15.75" x14ac:dyDescent="0.25">
      <c r="A282" s="45" t="s">
        <v>264</v>
      </c>
      <c r="B282" s="36" t="s">
        <v>247</v>
      </c>
      <c r="C282" s="16" t="s">
        <v>248</v>
      </c>
      <c r="D282" s="39">
        <f>5562.32+12859.86</f>
        <v>18422.18</v>
      </c>
      <c r="E282" s="42"/>
    </row>
    <row r="283" spans="1:5" ht="15.75" x14ac:dyDescent="0.25">
      <c r="A283" s="46"/>
      <c r="B283" s="37"/>
      <c r="C283" s="23"/>
      <c r="D283" s="40"/>
      <c r="E283" s="43"/>
    </row>
    <row r="284" spans="1:5" ht="15.75" x14ac:dyDescent="0.25">
      <c r="A284" s="46"/>
      <c r="B284" s="37"/>
      <c r="C284" s="9" t="s">
        <v>157</v>
      </c>
      <c r="D284" s="40"/>
      <c r="E284" s="43"/>
    </row>
    <row r="285" spans="1:5" ht="15.75" x14ac:dyDescent="0.25">
      <c r="A285" s="71"/>
      <c r="B285" s="38"/>
      <c r="C285" s="25"/>
      <c r="D285" s="41"/>
      <c r="E285" s="44"/>
    </row>
    <row r="286" spans="1:5" ht="15.75" x14ac:dyDescent="0.25">
      <c r="A286" s="46" t="s">
        <v>265</v>
      </c>
      <c r="B286" s="37" t="s">
        <v>290</v>
      </c>
      <c r="C286" s="9" t="s">
        <v>169</v>
      </c>
      <c r="D286" s="40">
        <f>8634.65+18524</f>
        <v>27158.65</v>
      </c>
      <c r="E286" s="55"/>
    </row>
    <row r="287" spans="1:5" ht="15.75" x14ac:dyDescent="0.25">
      <c r="A287" s="46"/>
      <c r="B287" s="37"/>
      <c r="C287" s="9"/>
      <c r="D287" s="40"/>
      <c r="E287" s="55"/>
    </row>
    <row r="288" spans="1:5" ht="15.75" x14ac:dyDescent="0.25">
      <c r="A288" s="46"/>
      <c r="B288" s="37"/>
      <c r="C288" s="9" t="s">
        <v>170</v>
      </c>
      <c r="D288" s="40"/>
      <c r="E288" s="55"/>
    </row>
    <row r="289" spans="1:5" ht="15.75" x14ac:dyDescent="0.25">
      <c r="A289" s="47"/>
      <c r="B289" s="37"/>
      <c r="C289" s="9"/>
      <c r="D289" s="40"/>
      <c r="E289" s="43"/>
    </row>
    <row r="290" spans="1:5" ht="15.75" x14ac:dyDescent="0.25">
      <c r="A290" s="45" t="s">
        <v>266</v>
      </c>
      <c r="B290" s="36" t="s">
        <v>219</v>
      </c>
      <c r="C290" s="16" t="s">
        <v>217</v>
      </c>
      <c r="D290" s="39">
        <v>57.12</v>
      </c>
      <c r="E290" s="42" t="s">
        <v>273</v>
      </c>
    </row>
    <row r="291" spans="1:5" ht="15.75" x14ac:dyDescent="0.25">
      <c r="A291" s="46"/>
      <c r="B291" s="37"/>
      <c r="C291" s="23"/>
      <c r="D291" s="40"/>
      <c r="E291" s="43"/>
    </row>
    <row r="292" spans="1:5" ht="15.75" x14ac:dyDescent="0.25">
      <c r="A292" s="46"/>
      <c r="B292" s="37"/>
      <c r="C292" s="9" t="s">
        <v>218</v>
      </c>
      <c r="D292" s="40"/>
      <c r="E292" s="43"/>
    </row>
    <row r="293" spans="1:5" ht="15.75" x14ac:dyDescent="0.25">
      <c r="A293" s="71"/>
      <c r="B293" s="38"/>
      <c r="C293" s="25"/>
      <c r="D293" s="41"/>
      <c r="E293" s="44"/>
    </row>
    <row r="294" spans="1:5" ht="15.75" x14ac:dyDescent="0.25">
      <c r="A294" s="45" t="s">
        <v>267</v>
      </c>
      <c r="B294" s="36" t="s">
        <v>233</v>
      </c>
      <c r="C294" s="16" t="s">
        <v>234</v>
      </c>
      <c r="D294" s="39">
        <v>6240.26</v>
      </c>
      <c r="E294" s="42" t="s">
        <v>121</v>
      </c>
    </row>
    <row r="295" spans="1:5" ht="15.75" x14ac:dyDescent="0.25">
      <c r="A295" s="50"/>
      <c r="B295" s="37"/>
      <c r="C295" s="23"/>
      <c r="D295" s="50"/>
      <c r="E295" s="43"/>
    </row>
    <row r="296" spans="1:5" ht="15.75" x14ac:dyDescent="0.25">
      <c r="A296" s="50"/>
      <c r="B296" s="37"/>
      <c r="C296" s="9" t="s">
        <v>235</v>
      </c>
      <c r="D296" s="50"/>
      <c r="E296" s="43"/>
    </row>
    <row r="297" spans="1:5" ht="15.75" x14ac:dyDescent="0.25">
      <c r="A297" s="51"/>
      <c r="B297" s="38"/>
      <c r="C297" s="23"/>
      <c r="D297" s="51"/>
      <c r="E297" s="70"/>
    </row>
    <row r="298" spans="1:5" ht="15.75" x14ac:dyDescent="0.25">
      <c r="A298" s="45" t="s">
        <v>276</v>
      </c>
      <c r="B298" s="36" t="s">
        <v>291</v>
      </c>
      <c r="C298" s="16" t="s">
        <v>171</v>
      </c>
      <c r="D298" s="39">
        <f>3870.04+7345.54</f>
        <v>11215.58</v>
      </c>
      <c r="E298" s="42"/>
    </row>
    <row r="299" spans="1:5" ht="15.75" x14ac:dyDescent="0.25">
      <c r="A299" s="46"/>
      <c r="B299" s="37"/>
      <c r="C299" s="23"/>
      <c r="D299" s="40"/>
      <c r="E299" s="43"/>
    </row>
    <row r="300" spans="1:5" ht="15.75" x14ac:dyDescent="0.25">
      <c r="A300" s="46"/>
      <c r="B300" s="37"/>
      <c r="C300" s="9" t="s">
        <v>172</v>
      </c>
      <c r="D300" s="40"/>
      <c r="E300" s="43"/>
    </row>
    <row r="301" spans="1:5" ht="15.75" x14ac:dyDescent="0.25">
      <c r="A301" s="71"/>
      <c r="B301" s="38"/>
      <c r="C301" s="25"/>
      <c r="D301" s="41"/>
      <c r="E301" s="44"/>
    </row>
    <row r="302" spans="1:5" ht="15.75" x14ac:dyDescent="0.25">
      <c r="A302" s="45" t="s">
        <v>284</v>
      </c>
      <c r="B302" s="36" t="s">
        <v>236</v>
      </c>
      <c r="C302" s="16" t="s">
        <v>237</v>
      </c>
      <c r="D302" s="39">
        <f>8707.59+14435.05</f>
        <v>23142.639999999999</v>
      </c>
      <c r="E302" s="42"/>
    </row>
    <row r="303" spans="1:5" ht="15.75" x14ac:dyDescent="0.25">
      <c r="A303" s="46"/>
      <c r="B303" s="37"/>
      <c r="C303" s="23"/>
      <c r="D303" s="40"/>
      <c r="E303" s="43"/>
    </row>
    <row r="304" spans="1:5" ht="15.75" x14ac:dyDescent="0.25">
      <c r="A304" s="46"/>
      <c r="B304" s="37"/>
      <c r="C304" s="9" t="s">
        <v>238</v>
      </c>
      <c r="D304" s="40"/>
      <c r="E304" s="43"/>
    </row>
    <row r="305" spans="1:5" ht="13.5" customHeight="1" x14ac:dyDescent="0.25">
      <c r="A305" s="71"/>
      <c r="B305" s="38"/>
      <c r="C305" s="25"/>
      <c r="D305" s="41"/>
      <c r="E305" s="44"/>
    </row>
    <row r="307" spans="1:5" ht="18.75" x14ac:dyDescent="0.25">
      <c r="D307" s="35"/>
    </row>
    <row r="311" spans="1:5" x14ac:dyDescent="0.25">
      <c r="D311" s="28"/>
    </row>
  </sheetData>
  <mergeCells count="293">
    <mergeCell ref="B252:B255"/>
    <mergeCell ref="D252:D255"/>
    <mergeCell ref="E252:E255"/>
    <mergeCell ref="A252:A255"/>
    <mergeCell ref="B234:B237"/>
    <mergeCell ref="A234:A237"/>
    <mergeCell ref="D234:D237"/>
    <mergeCell ref="E234:E237"/>
    <mergeCell ref="A302:A305"/>
    <mergeCell ref="B302:B305"/>
    <mergeCell ref="D302:D305"/>
    <mergeCell ref="E302:E305"/>
    <mergeCell ref="A278:A281"/>
    <mergeCell ref="B278:B281"/>
    <mergeCell ref="D278:D281"/>
    <mergeCell ref="E278:E281"/>
    <mergeCell ref="A290:A293"/>
    <mergeCell ref="B290:B293"/>
    <mergeCell ref="D290:D293"/>
    <mergeCell ref="E290:E293"/>
    <mergeCell ref="A274:A277"/>
    <mergeCell ref="B274:B277"/>
    <mergeCell ref="D274:D277"/>
    <mergeCell ref="E274:E277"/>
    <mergeCell ref="A286:A289"/>
    <mergeCell ref="B286:B289"/>
    <mergeCell ref="D286:D289"/>
    <mergeCell ref="E286:E289"/>
    <mergeCell ref="A181:A184"/>
    <mergeCell ref="B181:B184"/>
    <mergeCell ref="D181:D184"/>
    <mergeCell ref="E181:E184"/>
    <mergeCell ref="A222:A225"/>
    <mergeCell ref="A230:A233"/>
    <mergeCell ref="B230:B233"/>
    <mergeCell ref="A226:A229"/>
    <mergeCell ref="D230:D233"/>
    <mergeCell ref="E230:E233"/>
    <mergeCell ref="B226:B229"/>
    <mergeCell ref="D226:D229"/>
    <mergeCell ref="B217:B221"/>
    <mergeCell ref="D217:D221"/>
    <mergeCell ref="E217:E221"/>
    <mergeCell ref="A217:A221"/>
    <mergeCell ref="A198:A201"/>
    <mergeCell ref="B198:B201"/>
    <mergeCell ref="D198:D201"/>
    <mergeCell ref="E198:E201"/>
    <mergeCell ref="E222:E225"/>
    <mergeCell ref="E212:E216"/>
    <mergeCell ref="A185:A188"/>
    <mergeCell ref="B185:B188"/>
    <mergeCell ref="D185:D188"/>
    <mergeCell ref="E185:E188"/>
    <mergeCell ref="A189:A192"/>
    <mergeCell ref="B189:B192"/>
    <mergeCell ref="D189:D192"/>
    <mergeCell ref="E189:E192"/>
    <mergeCell ref="B222:B225"/>
    <mergeCell ref="D222:D225"/>
    <mergeCell ref="B256:B259"/>
    <mergeCell ref="A267:A270"/>
    <mergeCell ref="D256:D259"/>
    <mergeCell ref="A294:A297"/>
    <mergeCell ref="B294:B297"/>
    <mergeCell ref="E294:E297"/>
    <mergeCell ref="B263:B266"/>
    <mergeCell ref="D263:D266"/>
    <mergeCell ref="B129:B132"/>
    <mergeCell ref="D129:D132"/>
    <mergeCell ref="A207:A211"/>
    <mergeCell ref="B207:B211"/>
    <mergeCell ref="D207:D211"/>
    <mergeCell ref="E207:E211"/>
    <mergeCell ref="A212:A216"/>
    <mergeCell ref="B212:B216"/>
    <mergeCell ref="D212:D216"/>
    <mergeCell ref="A193:A197"/>
    <mergeCell ref="B193:B197"/>
    <mergeCell ref="D193:D197"/>
    <mergeCell ref="E193:E197"/>
    <mergeCell ref="A202:A206"/>
    <mergeCell ref="B202:B205"/>
    <mergeCell ref="D202:D206"/>
    <mergeCell ref="A173:A176"/>
    <mergeCell ref="B173:B176"/>
    <mergeCell ref="D173:D176"/>
    <mergeCell ref="E173:E176"/>
    <mergeCell ref="A177:A180"/>
    <mergeCell ref="B177:B180"/>
    <mergeCell ref="D177:D180"/>
    <mergeCell ref="E177:E180"/>
    <mergeCell ref="A298:A301"/>
    <mergeCell ref="B298:B301"/>
    <mergeCell ref="D298:D301"/>
    <mergeCell ref="E298:E301"/>
    <mergeCell ref="A248:A251"/>
    <mergeCell ref="B248:B251"/>
    <mergeCell ref="D248:D251"/>
    <mergeCell ref="E248:E251"/>
    <mergeCell ref="A260:A262"/>
    <mergeCell ref="B260:B262"/>
    <mergeCell ref="D260:D262"/>
    <mergeCell ref="E260:E262"/>
    <mergeCell ref="A271:A273"/>
    <mergeCell ref="B271:B273"/>
    <mergeCell ref="D271:D273"/>
    <mergeCell ref="E271:E273"/>
    <mergeCell ref="E157:E160"/>
    <mergeCell ref="A161:A164"/>
    <mergeCell ref="B161:B164"/>
    <mergeCell ref="A165:A168"/>
    <mergeCell ref="B165:B168"/>
    <mergeCell ref="D165:D168"/>
    <mergeCell ref="E165:E168"/>
    <mergeCell ref="D161:D164"/>
    <mergeCell ref="A169:A172"/>
    <mergeCell ref="B169:B172"/>
    <mergeCell ref="D169:D172"/>
    <mergeCell ref="E169:E172"/>
    <mergeCell ref="A149:A152"/>
    <mergeCell ref="B149:B152"/>
    <mergeCell ref="D149:D152"/>
    <mergeCell ref="A153:A156"/>
    <mergeCell ref="B153:B156"/>
    <mergeCell ref="D153:D156"/>
    <mergeCell ref="A157:A160"/>
    <mergeCell ref="B157:B160"/>
    <mergeCell ref="D157:D160"/>
    <mergeCell ref="D133:D136"/>
    <mergeCell ref="A137:A140"/>
    <mergeCell ref="B137:B140"/>
    <mergeCell ref="D137:D140"/>
    <mergeCell ref="E137:E140"/>
    <mergeCell ref="A141:A144"/>
    <mergeCell ref="B141:B144"/>
    <mergeCell ref="D141:D144"/>
    <mergeCell ref="A145:A148"/>
    <mergeCell ref="B145:B148"/>
    <mergeCell ref="D145:D148"/>
    <mergeCell ref="E117:E120"/>
    <mergeCell ref="A121:A124"/>
    <mergeCell ref="B121:B124"/>
    <mergeCell ref="D121:D124"/>
    <mergeCell ref="E121:E124"/>
    <mergeCell ref="A125:A128"/>
    <mergeCell ref="B125:B128"/>
    <mergeCell ref="D125:D128"/>
    <mergeCell ref="E125:E128"/>
    <mergeCell ref="A93:A96"/>
    <mergeCell ref="B93:B96"/>
    <mergeCell ref="D93:D96"/>
    <mergeCell ref="E93:E96"/>
    <mergeCell ref="A89:A92"/>
    <mergeCell ref="B89:B92"/>
    <mergeCell ref="D89:D92"/>
    <mergeCell ref="E89:E92"/>
    <mergeCell ref="A97:A101"/>
    <mergeCell ref="B97:B101"/>
    <mergeCell ref="D97:D101"/>
    <mergeCell ref="E97:E101"/>
    <mergeCell ref="A81:A84"/>
    <mergeCell ref="B81:B84"/>
    <mergeCell ref="D81:D84"/>
    <mergeCell ref="E81:E84"/>
    <mergeCell ref="A85:A88"/>
    <mergeCell ref="B85:B88"/>
    <mergeCell ref="D85:D88"/>
    <mergeCell ref="E85:E88"/>
    <mergeCell ref="B69:B72"/>
    <mergeCell ref="D69:D72"/>
    <mergeCell ref="E69:E72"/>
    <mergeCell ref="A73:A76"/>
    <mergeCell ref="B73:B76"/>
    <mergeCell ref="D73:D76"/>
    <mergeCell ref="E73:E76"/>
    <mergeCell ref="A77:A80"/>
    <mergeCell ref="B77:B80"/>
    <mergeCell ref="D77:D80"/>
    <mergeCell ref="E77:E80"/>
    <mergeCell ref="A69:A72"/>
    <mergeCell ref="E10:E14"/>
    <mergeCell ref="B15:B19"/>
    <mergeCell ref="D15:D19"/>
    <mergeCell ref="E15:E19"/>
    <mergeCell ref="A23:A26"/>
    <mergeCell ref="B23:B26"/>
    <mergeCell ref="D23:D26"/>
    <mergeCell ref="E23:E26"/>
    <mergeCell ref="A10:A14"/>
    <mergeCell ref="B10:B14"/>
    <mergeCell ref="D10:D14"/>
    <mergeCell ref="A20:A22"/>
    <mergeCell ref="B20:B22"/>
    <mergeCell ref="D20:D22"/>
    <mergeCell ref="E20:E22"/>
    <mergeCell ref="A15:A19"/>
    <mergeCell ref="B3:D3"/>
    <mergeCell ref="B4:D4"/>
    <mergeCell ref="A7:A8"/>
    <mergeCell ref="D7:E7"/>
    <mergeCell ref="B5:D5"/>
    <mergeCell ref="A54:A56"/>
    <mergeCell ref="B54:B56"/>
    <mergeCell ref="D54:D56"/>
    <mergeCell ref="E54:E56"/>
    <mergeCell ref="A30:A32"/>
    <mergeCell ref="B30:B32"/>
    <mergeCell ref="D30:D32"/>
    <mergeCell ref="E30:E32"/>
    <mergeCell ref="A33:A36"/>
    <mergeCell ref="B33:B36"/>
    <mergeCell ref="D33:D36"/>
    <mergeCell ref="E33:E36"/>
    <mergeCell ref="B37:B40"/>
    <mergeCell ref="A37:A40"/>
    <mergeCell ref="E37:E40"/>
    <mergeCell ref="D37:D40"/>
    <mergeCell ref="A27:A29"/>
    <mergeCell ref="A41:A44"/>
    <mergeCell ref="A50:A53"/>
    <mergeCell ref="A57:A59"/>
    <mergeCell ref="B57:B59"/>
    <mergeCell ref="D57:D59"/>
    <mergeCell ref="E57:E59"/>
    <mergeCell ref="A60:A64"/>
    <mergeCell ref="B60:B64"/>
    <mergeCell ref="D60:D64"/>
    <mergeCell ref="E60:E64"/>
    <mergeCell ref="A65:A68"/>
    <mergeCell ref="B65:B68"/>
    <mergeCell ref="D65:D68"/>
    <mergeCell ref="E50:E53"/>
    <mergeCell ref="B27:B29"/>
    <mergeCell ref="D27:D29"/>
    <mergeCell ref="E27:E29"/>
    <mergeCell ref="B41:B44"/>
    <mergeCell ref="D41:D44"/>
    <mergeCell ref="E41:E44"/>
    <mergeCell ref="A45:A49"/>
    <mergeCell ref="B45:B49"/>
    <mergeCell ref="D45:D49"/>
    <mergeCell ref="E45:E49"/>
    <mergeCell ref="B50:B53"/>
    <mergeCell ref="D50:D53"/>
    <mergeCell ref="D294:D297"/>
    <mergeCell ref="A102:A105"/>
    <mergeCell ref="B102:B105"/>
    <mergeCell ref="D102:D105"/>
    <mergeCell ref="E102:E105"/>
    <mergeCell ref="A106:A110"/>
    <mergeCell ref="B106:B110"/>
    <mergeCell ref="D106:D110"/>
    <mergeCell ref="E106:E110"/>
    <mergeCell ref="A111:A113"/>
    <mergeCell ref="B111:B113"/>
    <mergeCell ref="D111:D113"/>
    <mergeCell ref="E111:E113"/>
    <mergeCell ref="A114:A116"/>
    <mergeCell ref="B114:B116"/>
    <mergeCell ref="D114:D116"/>
    <mergeCell ref="E114:E116"/>
    <mergeCell ref="A117:A120"/>
    <mergeCell ref="E226:E229"/>
    <mergeCell ref="A242:A247"/>
    <mergeCell ref="A256:A259"/>
    <mergeCell ref="A282:A285"/>
    <mergeCell ref="B117:B120"/>
    <mergeCell ref="D117:D120"/>
    <mergeCell ref="B282:B285"/>
    <mergeCell ref="D282:D285"/>
    <mergeCell ref="E282:E285"/>
    <mergeCell ref="A129:A132"/>
    <mergeCell ref="D242:D247"/>
    <mergeCell ref="E133:E136"/>
    <mergeCell ref="E129:E132"/>
    <mergeCell ref="E153:E156"/>
    <mergeCell ref="E161:E164"/>
    <mergeCell ref="E202:E206"/>
    <mergeCell ref="E238:E241"/>
    <mergeCell ref="E242:E247"/>
    <mergeCell ref="A238:A241"/>
    <mergeCell ref="A263:A266"/>
    <mergeCell ref="B238:B241"/>
    <mergeCell ref="D238:D241"/>
    <mergeCell ref="B267:B270"/>
    <mergeCell ref="D267:D270"/>
    <mergeCell ref="E256:E259"/>
    <mergeCell ref="E267:E270"/>
    <mergeCell ref="E263:E266"/>
    <mergeCell ref="B242:B247"/>
    <mergeCell ref="A133:A136"/>
    <mergeCell ref="B133:B136"/>
  </mergeCells>
  <pageMargins left="0.51181102362204722" right="0.51181102362204722" top="0.59055118110236227" bottom="0.59055118110236227" header="0.31496062992125984" footer="0.31496062992125984"/>
  <pageSetup paperSize="9" scale="99" fitToHeight="2" orientation="landscape" r:id="rId1"/>
  <rowBreaks count="1" manualBreakCount="1">
    <brk id="30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Sandu</dc:creator>
  <cp:lastModifiedBy>Adela Sandu</cp:lastModifiedBy>
  <cp:lastPrinted>2022-08-05T10:09:30Z</cp:lastPrinted>
  <dcterms:created xsi:type="dcterms:W3CDTF">2015-06-05T18:17:20Z</dcterms:created>
  <dcterms:modified xsi:type="dcterms:W3CDTF">2022-10-10T19:34:23Z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4e35d5-db9c-4c03-801d-f4783407a705_Enabled">
    <vt:lpwstr>true</vt:lpwstr>
  </property>
  <property fmtid="{D5CDD505-2E9C-101B-9397-08002B2CF9AE}" pid="3" name="MSIP_Label_5c4e35d5-db9c-4c03-801d-f4783407a705_SetDate">
    <vt:lpwstr>2022-09-16T12:16:20Z</vt:lpwstr>
  </property>
  <property fmtid="{D5CDD505-2E9C-101B-9397-08002B2CF9AE}" pid="4" name="MSIP_Label_5c4e35d5-db9c-4c03-801d-f4783407a705_Method">
    <vt:lpwstr>Standard</vt:lpwstr>
  </property>
  <property fmtid="{D5CDD505-2E9C-101B-9397-08002B2CF9AE}" pid="5" name="MSIP_Label_5c4e35d5-db9c-4c03-801d-f4783407a705_Name">
    <vt:lpwstr>[MFA] Default</vt:lpwstr>
  </property>
  <property fmtid="{D5CDD505-2E9C-101B-9397-08002B2CF9AE}" pid="6" name="MSIP_Label_5c4e35d5-db9c-4c03-801d-f4783407a705_SiteId">
    <vt:lpwstr>8e0fb675-40bd-4ab4-adce-8720cfc45ba7</vt:lpwstr>
  </property>
  <property fmtid="{D5CDD505-2E9C-101B-9397-08002B2CF9AE}" pid="7" name="MSIP_Label_5c4e35d5-db9c-4c03-801d-f4783407a705_ActionId">
    <vt:lpwstr>6dcbfcc6-de70-4fa7-9599-2b67c39292e7</vt:lpwstr>
  </property>
  <property fmtid="{D5CDD505-2E9C-101B-9397-08002B2CF9AE}" pid="8" name="MSIP_Label_5c4e35d5-db9c-4c03-801d-f4783407a705_ContentBits">
    <vt:lpwstr>0</vt:lpwstr>
  </property>
</Properties>
</file>